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E2272449-AA75-4C6E-90E5-C45C5705963F}" xr6:coauthVersionLast="47" xr6:coauthVersionMax="47" xr10:uidLastSave="{00000000-0000-0000-0000-000000000000}"/>
  <bookViews>
    <workbookView showSheetTabs="0" xWindow="28680" yWindow="-120" windowWidth="29040" windowHeight="15720" activeTab="6" xr2:uid="{00000000-000D-0000-FFFF-FFFF00000000}"/>
  </bookViews>
  <sheets>
    <sheet name="Home" sheetId="12" r:id="rId1"/>
    <sheet name="1" sheetId="25" r:id="rId2"/>
    <sheet name="Home FR" sheetId="15" r:id="rId3"/>
    <sheet name="1 FR" sheetId="16" r:id="rId4"/>
    <sheet name="Home B" sheetId="21" r:id="rId5"/>
    <sheet name="1 B" sheetId="18" r:id="rId6"/>
    <sheet name="Home FR B" sheetId="22" r:id="rId7"/>
    <sheet name="1 FR B" sheetId="20" r:id="rId8"/>
    <sheet name="EDISEC" sheetId="23" r:id="rId9"/>
  </sheets>
  <definedNames>
    <definedName name="DTM">Home!$D$2</definedName>
    <definedName name="_xlnm.Print_Area" localSheetId="1">'1'!$B$2:$F$41</definedName>
    <definedName name="_xlnm.Print_Area" localSheetId="5">'1 B'!$B$2:$F$41</definedName>
    <definedName name="_xlnm.Print_Area" localSheetId="3">'1 FR'!$B$2:$F$41</definedName>
    <definedName name="_xlnm.Print_Area" localSheetId="7">'1 FR B'!$B$2:$F$41</definedName>
    <definedName name="_xlnm.Print_Area" localSheetId="0">Home!$B$2:$F$27</definedName>
    <definedName name="_xlnm.Print_Area" localSheetId="4">'Home B'!$B$2:$F$27</definedName>
    <definedName name="_xlnm.Print_Area" localSheetId="2">'Home FR'!$B$2:$F$27</definedName>
    <definedName name="_xlnm.Print_Area" localSheetId="6">'Home FR B'!$B$2:$F$27</definedName>
    <definedName name="_xlnm.Print_Titles" localSheetId="1">'1'!$2:$4</definedName>
    <definedName name="_xlnm.Print_Titles" localSheetId="5">'1 B'!$2:$4</definedName>
    <definedName name="_xlnm.Print_Titles" localSheetId="3">'1 FR'!$2:$4</definedName>
    <definedName name="_xlnm.Print_Titles" localSheetId="7">'1 FR B'!$2:$4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20" l="1"/>
  <c r="M7" i="20"/>
  <c r="F7" i="20"/>
  <c r="F24" i="16"/>
  <c r="F24" i="25"/>
  <c r="B2" i="23" a="1"/>
  <c r="B2" i="23" s="1"/>
  <c r="B2" i="22"/>
  <c r="B2" i="21" a="1"/>
  <c r="B2" i="21" s="1"/>
  <c r="D2" i="15"/>
  <c r="F17" i="25"/>
  <c r="F17" i="16" l="1"/>
  <c r="F33" i="25" l="1"/>
  <c r="F34" i="25" s="1"/>
  <c r="E33" i="25"/>
  <c r="E34" i="25" s="1"/>
  <c r="D33" i="25"/>
  <c r="D34" i="25" s="1"/>
  <c r="C33" i="25"/>
  <c r="C34" i="25" s="1"/>
  <c r="D20" i="25"/>
  <c r="C19" i="25"/>
  <c r="F19" i="25" s="1"/>
  <c r="C18" i="25"/>
  <c r="F18" i="25" s="1"/>
  <c r="D10" i="25"/>
  <c r="C9" i="25"/>
  <c r="F9" i="25" s="1"/>
  <c r="C8" i="25"/>
  <c r="F8" i="25" s="1"/>
  <c r="F7" i="25"/>
  <c r="B10" i="23"/>
  <c r="F2" i="23"/>
  <c r="F21" i="25" l="1"/>
  <c r="E35" i="25"/>
  <c r="C35" i="25"/>
  <c r="C37" i="25" s="1"/>
  <c r="F11" i="25"/>
  <c r="C6" i="23"/>
  <c r="E6" i="23" s="1"/>
  <c r="C4" i="23"/>
  <c r="E4" i="23" s="1"/>
  <c r="C5" i="23"/>
  <c r="E5" i="23" s="1"/>
  <c r="C7" i="23"/>
  <c r="E7" i="23" s="1"/>
  <c r="C38" i="25" l="1"/>
  <c r="F35" i="25"/>
  <c r="F40" i="25" s="1"/>
  <c r="F36" i="25" s="1"/>
  <c r="E39" i="25"/>
  <c r="D35" i="25"/>
  <c r="D39" i="25" s="1"/>
  <c r="C39" i="25"/>
  <c r="C40" i="25"/>
  <c r="F33" i="20"/>
  <c r="F34" i="20" s="1"/>
  <c r="E33" i="20"/>
  <c r="E34" i="20" s="1"/>
  <c r="D33" i="20"/>
  <c r="D34" i="20" s="1"/>
  <c r="C33" i="20"/>
  <c r="C34" i="20" s="1"/>
  <c r="D20" i="20"/>
  <c r="C19" i="20"/>
  <c r="F19" i="20" s="1"/>
  <c r="C18" i="20"/>
  <c r="F18" i="20" s="1"/>
  <c r="F17" i="20"/>
  <c r="D10" i="20"/>
  <c r="C9" i="20"/>
  <c r="F9" i="20" s="1"/>
  <c r="C8" i="20"/>
  <c r="F8" i="20" s="1"/>
  <c r="F33" i="18"/>
  <c r="F34" i="18" s="1"/>
  <c r="E33" i="18"/>
  <c r="E34" i="18" s="1"/>
  <c r="D33" i="18"/>
  <c r="D34" i="18" s="1"/>
  <c r="C33" i="18"/>
  <c r="C34" i="18" s="1"/>
  <c r="D20" i="18"/>
  <c r="C19" i="18"/>
  <c r="F19" i="18" s="1"/>
  <c r="C18" i="18"/>
  <c r="F18" i="18" s="1"/>
  <c r="F17" i="18"/>
  <c r="D10" i="18"/>
  <c r="C9" i="18"/>
  <c r="F9" i="18" s="1"/>
  <c r="C8" i="18"/>
  <c r="F8" i="18" s="1"/>
  <c r="F7" i="18"/>
  <c r="C33" i="16"/>
  <c r="C34" i="16" s="1"/>
  <c r="D33" i="16"/>
  <c r="D34" i="16" s="1"/>
  <c r="E33" i="16"/>
  <c r="E34" i="16" s="1"/>
  <c r="F33" i="16"/>
  <c r="F34" i="16" s="1"/>
  <c r="D20" i="16"/>
  <c r="C19" i="16"/>
  <c r="F19" i="16" s="1"/>
  <c r="C18" i="16"/>
  <c r="F18" i="16" s="1"/>
  <c r="D10" i="16"/>
  <c r="C9" i="16"/>
  <c r="F9" i="16" s="1"/>
  <c r="C8" i="16"/>
  <c r="F8" i="16" s="1"/>
  <c r="F7" i="16"/>
  <c r="E40" i="25" l="1"/>
  <c r="E36" i="25" s="1"/>
  <c r="D40" i="25"/>
  <c r="D38" i="25"/>
  <c r="C36" i="25"/>
  <c r="F21" i="18"/>
  <c r="C35" i="18"/>
  <c r="C37" i="18" s="1"/>
  <c r="F11" i="20"/>
  <c r="F11" i="18"/>
  <c r="E35" i="18"/>
  <c r="E39" i="18" s="1"/>
  <c r="F35" i="18"/>
  <c r="F21" i="20"/>
  <c r="D35" i="20" s="1"/>
  <c r="D38" i="20" s="1"/>
  <c r="D35" i="18"/>
  <c r="D38" i="18" s="1"/>
  <c r="F11" i="16"/>
  <c r="F21" i="16"/>
  <c r="E35" i="16" s="1"/>
  <c r="D36" i="25" l="1"/>
  <c r="C40" i="18"/>
  <c r="C38" i="18"/>
  <c r="F35" i="20"/>
  <c r="F40" i="20" s="1"/>
  <c r="F36" i="20" s="1"/>
  <c r="C39" i="18"/>
  <c r="E35" i="20"/>
  <c r="E39" i="20" s="1"/>
  <c r="C35" i="20"/>
  <c r="C37" i="20" s="1"/>
  <c r="E39" i="16"/>
  <c r="E40" i="16"/>
  <c r="D35" i="16"/>
  <c r="D38" i="16" s="1"/>
  <c r="F35" i="16"/>
  <c r="F40" i="16" s="1"/>
  <c r="F36" i="16" s="1"/>
  <c r="C35" i="16"/>
  <c r="F40" i="18"/>
  <c r="F36" i="18" s="1"/>
  <c r="C36" i="18"/>
  <c r="E40" i="18"/>
  <c r="D40" i="20"/>
  <c r="D39" i="20"/>
  <c r="D40" i="18"/>
  <c r="D39" i="18"/>
  <c r="E36" i="16" l="1"/>
  <c r="D39" i="16"/>
  <c r="D40" i="16"/>
  <c r="E40" i="20"/>
  <c r="E36" i="20" s="1"/>
  <c r="C39" i="20"/>
  <c r="C40" i="20"/>
  <c r="C36" i="20" s="1"/>
  <c r="C38" i="20"/>
  <c r="C38" i="16"/>
  <c r="C37" i="16"/>
  <c r="C39" i="16"/>
  <c r="C40" i="16"/>
  <c r="E36" i="18"/>
  <c r="D36" i="18"/>
  <c r="D36" i="20"/>
  <c r="D36" i="16" l="1"/>
  <c r="C36"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57CAF87-6423-488C-A0D9-4BD00E197D22}">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2329AA92-A1C6-4025-998F-10D1007C3078}">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94EE39F-0C8A-482B-9D11-A120AF3FD8E5}">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E36CE1A3-B6AC-4844-A905-CA0FF17BB0B4}">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E7640CC-F1B9-4D45-AF8B-0FBE29DC43E4}">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D4CBD610-2BFE-4555-ADD6-5DF00676E79C}">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2F3FE12-FDA9-406E-A998-7C99C5ED759F}">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361F19F1-B8CA-4E62-9533-2A43A0F33C03}">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<sst xmlns="http://schemas.openxmlformats.org/spreadsheetml/2006/main" count="297" uniqueCount="109">
  <si>
    <t>Ç</t>
  </si>
  <si>
    <t>i</t>
  </si>
  <si>
    <t>Å</t>
  </si>
  <si>
    <t>Æ</t>
  </si>
  <si>
    <t xml:space="preserve">Tarief </t>
  </si>
  <si>
    <t xml:space="preserve">1ste kwartaal </t>
  </si>
  <si>
    <t>2de kwartaal</t>
  </si>
  <si>
    <t xml:space="preserve">3de kwartaal </t>
  </si>
  <si>
    <t xml:space="preserve">4de kwartaal </t>
  </si>
  <si>
    <t xml:space="preserve">Aantal onderworpen kwartalen </t>
  </si>
  <si>
    <t>van</t>
  </si>
  <si>
    <t>tot</t>
  </si>
  <si>
    <t>vanaf</t>
  </si>
  <si>
    <t>Maximum</t>
  </si>
  <si>
    <t>Sociale bijdragen</t>
  </si>
  <si>
    <t xml:space="preserve">Sociale bijdragen op 4 kwartalen </t>
  </si>
  <si>
    <t>Geprorateerd inkomen naar 4 kwartalen</t>
  </si>
  <si>
    <t xml:space="preserve">Hoeveel sociale bijdragen zijn er verschuldigd als starter in hoofdberoep? </t>
  </si>
  <si>
    <t>Nettoberoepsinkomen</t>
  </si>
  <si>
    <t>Rekentool</t>
  </si>
  <si>
    <r>
      <rPr>
        <b/>
        <sz val="10"/>
        <color rgb="FFFFFFFF"/>
        <rFont val="Wingdings 3"/>
        <family val="1"/>
        <charset val="2"/>
      </rPr>
      <t>}</t>
    </r>
    <r>
      <rPr>
        <b/>
        <sz val="10"/>
        <color rgb="FFFFFFFF"/>
        <rFont val="Tahoma"/>
        <family val="2"/>
      </rPr>
      <t xml:space="preserve"> Klik </t>
    </r>
    <r>
      <rPr>
        <b/>
        <u/>
        <sz val="10"/>
        <color rgb="FFFFFFFF"/>
        <rFont val="Tahoma"/>
        <family val="2"/>
      </rPr>
      <t>hier</t>
    </r>
  </si>
  <si>
    <t>Checklist</t>
  </si>
  <si>
    <t>minimum</t>
  </si>
  <si>
    <t>Korting voor primostarters in het eerste kwartaal</t>
  </si>
  <si>
    <t>Start zelfstandige activiteit in:</t>
  </si>
  <si>
    <t>Beheerskosten sociale kas:</t>
  </si>
  <si>
    <t>Kwartaal 1</t>
  </si>
  <si>
    <t>Kwartaal 2</t>
  </si>
  <si>
    <t>Kwartaal 3</t>
  </si>
  <si>
    <t>Kwartaal 4</t>
  </si>
  <si>
    <t>De bedragen zijn op jaarbasis en exclusief de beheerskosten van de sociale kas.</t>
  </si>
  <si>
    <t>Berekening sociale bijdragen</t>
  </si>
  <si>
    <t>Personaliseer uw berekeningen! De filenaam waarmee u de tool bewaart, verschijnt in de header van de geprinte versie.</t>
  </si>
  <si>
    <t>Open de checklists met Adobe Acrobat Reader om ze optimaal te kunnen gebruiken.</t>
  </si>
  <si>
    <t xml:space="preserve">À combien s'élèvent vos cotisations, en tant que starter à titre principal ? </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</si>
  <si>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</si>
  <si>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</si>
  <si>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Revenus professionnels nets</t>
  </si>
  <si>
    <t xml:space="preserve">Taux </t>
  </si>
  <si>
    <t>Cotisations sociales</t>
  </si>
  <si>
    <t>de</t>
  </si>
  <si>
    <t>à</t>
  </si>
  <si>
    <t>Les cotisations sont calculées sur base annuelle, et hors frais de gestion de la caisse sociale.</t>
  </si>
  <si>
    <t xml:space="preserve">1er trimestre </t>
  </si>
  <si>
    <t xml:space="preserve">2ème trimestre </t>
  </si>
  <si>
    <t xml:space="preserve">3ème trimestre </t>
  </si>
  <si>
    <t xml:space="preserve">4ème trimestre </t>
  </si>
  <si>
    <t xml:space="preserve">Nombre de trimestres concernés </t>
  </si>
  <si>
    <t>Revenus proratisés pour 4 trimestres</t>
  </si>
  <si>
    <t>Cotisations sociales pour 4 trimestres</t>
  </si>
  <si>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</si>
  <si>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</si>
  <si>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</si>
  <si>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Réduction unique sur les cotisations sociales du premier trimestre pour les primostarters</t>
  </si>
  <si>
    <t>Calcul des cotisations sociales</t>
  </si>
  <si>
    <t>Frais de gestion de la caisse sociale:</t>
  </si>
  <si>
    <t>Trimestre 1</t>
  </si>
  <si>
    <t>Trimestre 2</t>
  </si>
  <si>
    <t>Trimestre 3</t>
  </si>
  <si>
    <t>Trimestre 4</t>
  </si>
  <si>
    <t>Début de l'activité indépendante:</t>
  </si>
  <si>
    <t>FILENAME VL TAXIQ</t>
  </si>
  <si>
    <t>FILENAME WA TAXIQ</t>
  </si>
  <si>
    <t>FILENAME VL BASIC</t>
  </si>
  <si>
    <t>FILENAME WA BASIC</t>
  </si>
  <si>
    <t>TAG plakken in properties</t>
  </si>
  <si>
    <t>TAXIQ</t>
  </si>
  <si>
    <t>Update tool</t>
  </si>
  <si>
    <t>VL</t>
  </si>
  <si>
    <t>ID</t>
  </si>
  <si>
    <t>Titel</t>
  </si>
  <si>
    <t>Finename</t>
  </si>
  <si>
    <t>Minor/Major?</t>
  </si>
  <si>
    <t>Wijziging inleiding?</t>
  </si>
  <si>
    <t>Nieuwe zaken voor taalcheck/vertaling?</t>
  </si>
  <si>
    <t>Inhoudelijke info voor de redactie?</t>
  </si>
  <si>
    <t>Update naar xlsx?</t>
  </si>
  <si>
    <t>Opmerkingen</t>
  </si>
  <si>
    <t>WA</t>
  </si>
  <si>
    <t>BASIC</t>
  </si>
  <si>
    <t>Major</t>
  </si>
  <si>
    <t>Neen</t>
  </si>
  <si>
    <t xml:space="preserve">Geen taalcheck nodig. </t>
  </si>
  <si>
    <t> Cotisations sociales des starters indépendants à titre principal</t>
  </si>
  <si>
    <t> Cotisations sociales des starters indépendants à titre principal.xlsx</t>
  </si>
  <si>
    <t>Sociale bijdragen starters in hoofdberoep</t>
  </si>
  <si>
    <t>Sociale bijdragen starters in hoofdberoep.xlsx</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</si>
  <si>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</si>
  <si>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</si>
  <si>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</si>
  <si>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</si>
  <si>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</si>
  <si>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</si>
  <si>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</si>
  <si>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</si>
  <si>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Sociale bijdragen 2026 voor starters in hoofdberoep</t>
  </si>
  <si>
    <t>Cotisations sociales 2026: taux pour les starters à titre principal</t>
  </si>
  <si>
    <t>Tarief sociale bijdragen voor zelfstandigen in hoofdberoep in 2026</t>
  </si>
  <si>
    <t>Taux des cotisations sociales pour les indépendants à titre principal en 2026</t>
  </si>
  <si>
    <t>Tarief sociale bijdragen voor primostarters in hoofdberoep 2026 tijdens de eerste 4 kwartalen</t>
  </si>
  <si>
    <t>Taux des cotisations sociales pour les primostartes à titre principal en 2026 pour les 4 premiers trimestres</t>
  </si>
  <si>
    <t>Vul het geschatte totaal nettoberoepsinkomen 2026 in:</t>
  </si>
  <si>
    <t>Geschatte beroepsinkomen 2026</t>
  </si>
  <si>
    <t>Sociale bijdragen te betalen in 2026</t>
  </si>
  <si>
    <t>Complétez les revenus professionnels nets totaux pour 2026:</t>
  </si>
  <si>
    <t>Revenus professionnels totaux 2026</t>
  </si>
  <si>
    <t>Cotisations sociales a payer en 2026</t>
  </si>
  <si>
    <t>tarief 2026 toegevoegd</t>
  </si>
  <si>
    <t>Lefebvre Belgium NV | Avenue Jean Monnet 4 | 1348 Louvain-la-Neuve | T 0800 39 067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</si>
</sst>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
    <numFmt numFmtId="167" formatCode="0.000%"/>
    <numFmt numFmtId="168" formatCode="0.00000000%"/>
    <numFmt numFmtId="169" formatCode="&quot;Redactioneel bijgewerkt tot&quot;\ dd\.mm\.yyyy"/>
    <numFmt numFmtId="170" formatCode="&quot;À jour au&quot;\ dd\.mm\.yyyy"/>
  </numFmts>
  <fonts count="70">
    <font>
      <sz val="9"/>
      <name val="tahoma"/>
    </font>
    <font>
      <sz val="9"/>
      <color theme="1"/>
      <name val="Tahoma"/>
      <family val="2"/>
    </font>
    <font>
      <sz val="9"/>
      <color theme="1"/>
      <name val="Tahoma"/>
      <family val="2"/>
    </font>
    <font>
      <sz val="11"/>
      <color theme="1"/>
      <name val="Calibri"/>
      <family val="2"/>
      <scheme val="minor"/>
    </font>
    <font>
      <sz val="9"/>
      <name val="Tahoma"/>
      <family val="2"/>
    </font>
    <font>
      <u/>
      <sz val="14"/>
      <color indexed="55"/>
      <name val="Wingdings"/>
      <charset val="2"/>
    </font>
    <font>
      <sz val="9"/>
      <name val="Tahoma"/>
      <family val="2"/>
    </font>
    <font>
      <sz val="9"/>
      <name val="Tahoma"/>
      <family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sz val="9"/>
      <color indexed="8"/>
      <name val="Tahoma"/>
      <family val="2"/>
    </font>
    <font>
      <sz val="11"/>
      <color theme="1"/>
      <name val="Calibri"/>
      <family val="2"/>
      <scheme val="minor"/>
    </font>
    <font>
      <b/>
      <sz val="11"/>
      <color theme="1"/>
      <name val="Calibri"/>
      <family val="2"/>
      <scheme val="minor"/>
    </font>
    <font>
      <sz val="9"/>
      <color theme="1"/>
      <name val="tahoma"/>
      <family val="2"/>
    </font>
    <font>
      <b/>
      <sz val="12"/>
      <color rgb="FF00008F"/>
      <name val="Tahoma"/>
      <family val="2"/>
    </font>
    <font>
      <sz val="18"/>
      <color theme="0"/>
      <name val="tahoma"/>
      <family val="2"/>
    </font>
    <font>
      <b/>
      <sz val="10"/>
      <color rgb="FF4B0082"/>
      <name val="Tahoma"/>
      <family val="2"/>
    </font>
    <font>
      <sz val="9"/>
      <color rgb="FFE6E6E6"/>
      <name val="Tahoma"/>
      <family val="2"/>
    </font>
    <font>
      <u/>
      <sz val="10"/>
      <color indexed="12"/>
      <name val="Tahoma"/>
      <family val="2"/>
    </font>
    <font>
      <b/>
      <sz val="10"/>
      <color rgb="FFFFFFFF"/>
      <name val="Wingdings 3"/>
      <family val="1"/>
      <charset val="2"/>
    </font>
    <font>
      <b/>
      <sz val="10"/>
      <color rgb="FFFFFFFF"/>
      <name val="Tahoma"/>
      <family val="2"/>
    </font>
    <font>
      <b/>
      <u/>
      <sz val="10"/>
      <color rgb="FFFFFFFF"/>
      <name val="Tahoma"/>
      <family val="2"/>
    </font>
    <font>
      <b/>
      <sz val="10"/>
      <color theme="0"/>
      <name val="Tahoma"/>
      <family val="2"/>
    </font>
    <font>
      <sz val="9"/>
      <name val="Tahoma"/>
      <family val="2"/>
    </font>
    <font>
      <sz val="8"/>
      <name val="Tahoma"/>
      <family val="2"/>
    </font>
    <font>
      <sz val="10"/>
      <name val="Tahoma"/>
      <family val="2"/>
    </font>
    <font>
      <sz val="10"/>
      <color theme="1"/>
      <name val="Tahoma"/>
      <family val="2"/>
    </font>
    <font>
      <b/>
      <sz val="10"/>
      <color indexed="14"/>
      <name val="Tahoma"/>
      <family val="2"/>
    </font>
    <font>
      <b/>
      <sz val="10"/>
      <color theme="1"/>
      <name val="Tahoma"/>
      <family val="2"/>
    </font>
    <font>
      <b/>
      <sz val="10"/>
      <name val="Tahoma"/>
      <family val="2"/>
    </font>
    <font>
      <i/>
      <sz val="10"/>
      <color theme="1"/>
      <name val="Tahoma"/>
      <family val="2"/>
    </font>
    <font>
      <sz val="11"/>
      <color theme="1"/>
      <name val="Tahoma"/>
      <family val="2"/>
    </font>
    <font>
      <sz val="9"/>
      <color rgb="FF5F5F5A"/>
      <name val="tahoma"/>
      <family val="2"/>
    </font>
    <font>
      <sz val="9"/>
      <color theme="0" tint="-4.9989318521683403E-2"/>
      <name val="tahoma"/>
      <family val="2"/>
    </font>
    <font>
      <b/>
      <sz val="8"/>
      <color rgb="FF7030A0"/>
      <name val="Tahoma"/>
      <family val="2"/>
    </font>
    <font>
      <b/>
      <sz val="14"/>
      <color theme="0"/>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indexed="8"/>
      <name val="Tahoma"/>
      <family val="2"/>
    </font>
    <font>
      <sz val="8"/>
      <color rgb="FFE6E6E6"/>
      <name val="Tahoma"/>
      <family val="2"/>
    </font>
    <font>
      <b/>
      <sz val="11"/>
      <color theme="6"/>
      <name val="Tahoma"/>
      <family val="2"/>
    </font>
    <font>
      <b/>
      <sz val="8"/>
      <color theme="6"/>
      <name val="Tahoma"/>
      <family val="2"/>
    </font>
    <font>
      <b/>
      <sz val="10"/>
      <color them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10"/>
      <color theme="5"/>
      <name val="Tahoma"/>
      <family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s>
  <fills count="30">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7030A0"/>
        <bgColor indexed="64"/>
      </patternFill>
    </fill>
    <fill>
      <patternFill patternType="solid">
        <fgColor theme="2"/>
        <bgColor indexed="64"/>
      </patternFill>
    </fill>
    <fill>
      <patternFill patternType="lightGray">
        <fgColor auto="1"/>
        <bgColor theme="2"/>
      </patternFill>
    </fill>
    <fill>
      <patternFill patternType="solid">
        <fgColor theme="2" tint="-9.9978637043366805E-2"/>
        <bgColor indexed="64"/>
      </patternFill>
    </fill>
    <fill>
      <patternFill patternType="solid">
        <fgColor rgb="FF00CED1"/>
        <bgColor theme="0"/>
      </patternFill>
    </fill>
    <fill>
      <patternFill patternType="solid">
        <fgColor indexed="65"/>
        <bgColor theme="0"/>
      </patternFill>
    </fill>
    <fill>
      <patternFill patternType="solid">
        <fgColor theme="6"/>
        <bgColor theme="0"/>
      </patternFill>
    </fill>
    <fill>
      <patternFill patternType="solid">
        <fgColor theme="6"/>
        <bgColor indexed="64"/>
      </patternFill>
    </fill>
    <fill>
      <patternFill patternType="solid">
        <fgColor theme="6"/>
        <bgColor rgb="FF000000"/>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5"/>
        <bgColor indexed="64"/>
      </patternFill>
    </fill>
    <fill>
      <patternFill patternType="solid">
        <fgColor theme="4"/>
        <bgColor indexed="64"/>
      </patternFill>
    </fill>
    <fill>
      <patternFill patternType="solid">
        <fgColor rgb="FF7030A0"/>
        <bgColor rgb="FF000000"/>
      </patternFill>
    </fill>
    <fill>
      <patternFill patternType="solid">
        <fgColor rgb="FF002060"/>
        <bgColor rgb="FF000000"/>
      </patternFill>
    </fill>
  </fills>
  <borders count="23">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45"/>
      </left>
      <right style="thin">
        <color indexed="45"/>
      </right>
      <top style="thin">
        <color indexed="45"/>
      </top>
      <bottom style="thin">
        <color indexed="4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4">
    <xf numFmtId="0" fontId="0" fillId="0" borderId="0">
      <alignment vertical="center"/>
    </xf>
    <xf numFmtId="164" fontId="4" fillId="0" borderId="0" applyFont="0" applyFill="0" applyBorder="0" applyAlignment="0" applyProtection="0"/>
    <xf numFmtId="0" fontId="5" fillId="2" borderId="1" applyNumberFormat="0" applyFont="0" applyFill="0" applyBorder="0" applyAlignment="0" applyProtection="0">
      <alignment horizontal="center" vertical="center"/>
      <protection hidden="1"/>
    </xf>
    <xf numFmtId="0" fontId="12" fillId="0" borderId="0">
      <alignment vertical="center"/>
    </xf>
    <xf numFmtId="0" fontId="13" fillId="0" borderId="0"/>
    <xf numFmtId="0" fontId="4" fillId="0" borderId="0">
      <alignment vertical="center"/>
    </xf>
    <xf numFmtId="0" fontId="2" fillId="0" borderId="0"/>
    <xf numFmtId="0" fontId="3" fillId="0" borderId="0"/>
    <xf numFmtId="0" fontId="3" fillId="0" borderId="0"/>
    <xf numFmtId="0" fontId="20" fillId="0" borderId="0" applyNumberFormat="0" applyFont="0" applyFill="0" applyBorder="0" applyAlignment="0" applyProtection="0">
      <alignment vertical="top"/>
      <protection locked="0"/>
    </xf>
    <xf numFmtId="0" fontId="5" fillId="2" borderId="1" applyNumberFormat="0" applyFont="0" applyFill="0" applyBorder="0" applyAlignment="0" applyProtection="0">
      <alignment horizontal="center" vertical="center"/>
      <protection hidden="1"/>
    </xf>
    <xf numFmtId="9" fontId="25" fillId="0" borderId="0" applyFont="0" applyFill="0" applyBorder="0" applyAlignment="0" applyProtection="0"/>
    <xf numFmtId="0" fontId="12" fillId="0" borderId="0">
      <alignment vertical="center"/>
    </xf>
    <xf numFmtId="0" fontId="1" fillId="0" borderId="0"/>
    <xf numFmtId="0" fontId="4" fillId="0" borderId="0">
      <alignment vertical="center"/>
    </xf>
    <xf numFmtId="0" fontId="4" fillId="0" borderId="0">
      <alignment vertical="center"/>
    </xf>
    <xf numFmtId="0" fontId="3" fillId="0" borderId="0"/>
    <xf numFmtId="0" fontId="1" fillId="0" borderId="0"/>
    <xf numFmtId="0" fontId="1" fillId="0" borderId="0"/>
    <xf numFmtId="0" fontId="1" fillId="0" borderId="0"/>
    <xf numFmtId="0" fontId="1" fillId="0" borderId="0">
      <alignment vertical="center"/>
    </xf>
    <xf numFmtId="0" fontId="5" fillId="2" borderId="1" applyNumberFormat="0" applyFont="0" applyFill="0" applyBorder="0" applyAlignment="0" applyProtection="0">
      <alignment horizontal="center" vertical="center"/>
      <protection hidden="1"/>
    </xf>
    <xf numFmtId="0" fontId="1" fillId="0" borderId="0"/>
    <xf numFmtId="0" fontId="1" fillId="0" borderId="0"/>
  </cellStyleXfs>
  <cellXfs count="161">
    <xf numFmtId="0" fontId="0" fillId="0" borderId="0" xfId="0">
      <alignment vertical="center"/>
    </xf>
    <xf numFmtId="0" fontId="6" fillId="0" borderId="0" xfId="0" applyFont="1" applyProtection="1">
      <alignment vertical="center"/>
      <protection hidden="1"/>
    </xf>
    <xf numFmtId="0" fontId="7" fillId="0" borderId="0" xfId="0" applyFont="1" applyProtection="1">
      <alignment vertical="center"/>
      <protection hidden="1"/>
    </xf>
    <xf numFmtId="0" fontId="8" fillId="3" borderId="2" xfId="2" applyFont="1" applyFill="1" applyBorder="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10"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6" fillId="5" borderId="0" xfId="0" applyFont="1" applyFill="1" applyProtection="1">
      <alignment vertical="center"/>
      <protection hidden="1"/>
    </xf>
    <xf numFmtId="0" fontId="11" fillId="5" borderId="0" xfId="0" applyFont="1" applyFill="1" applyProtection="1">
      <alignment vertical="center"/>
      <protection hidden="1"/>
    </xf>
    <xf numFmtId="4" fontId="13" fillId="0" borderId="0" xfId="4" applyNumberFormat="1" applyProtection="1">
      <protection hidden="1"/>
    </xf>
    <xf numFmtId="0" fontId="15" fillId="0" borderId="0" xfId="0" applyFont="1" applyProtection="1">
      <alignment vertical="center"/>
      <protection hidden="1"/>
    </xf>
    <xf numFmtId="165" fontId="15" fillId="0" borderId="0" xfId="0" applyNumberFormat="1" applyFont="1" applyProtection="1">
      <alignment vertical="center"/>
      <protection hidden="1"/>
    </xf>
    <xf numFmtId="166" fontId="6" fillId="5" borderId="0" xfId="0" applyNumberFormat="1" applyFont="1" applyFill="1" applyProtection="1">
      <alignment vertical="center"/>
      <protection hidden="1"/>
    </xf>
    <xf numFmtId="0" fontId="18" fillId="0" borderId="0" xfId="0" applyFont="1" applyProtection="1">
      <alignment vertical="center"/>
      <protection hidden="1"/>
    </xf>
    <xf numFmtId="0" fontId="27" fillId="0" borderId="0" xfId="0" applyFont="1" applyProtection="1">
      <alignment vertical="center"/>
      <protection hidden="1"/>
    </xf>
    <xf numFmtId="0" fontId="27" fillId="0" borderId="0" xfId="0" applyFont="1" applyAlignment="1" applyProtection="1">
      <alignment horizontal="left" indent="1"/>
      <protection hidden="1"/>
    </xf>
    <xf numFmtId="0" fontId="27" fillId="0" borderId="0" xfId="0" applyFont="1" applyAlignment="1" applyProtection="1">
      <protection hidden="1"/>
    </xf>
    <xf numFmtId="10" fontId="24" fillId="9" borderId="7" xfId="0" applyNumberFormat="1" applyFont="1" applyFill="1" applyBorder="1" applyProtection="1">
      <alignment vertical="center"/>
      <protection locked="0"/>
    </xf>
    <xf numFmtId="0" fontId="29" fillId="0" borderId="0" xfId="0" applyFont="1" applyProtection="1">
      <alignment vertical="center"/>
      <protection hidden="1"/>
    </xf>
    <xf numFmtId="4" fontId="28" fillId="0" borderId="0" xfId="4" applyNumberFormat="1" applyFont="1" applyProtection="1">
      <protection hidden="1"/>
    </xf>
    <xf numFmtId="0" fontId="30" fillId="7" borderId="3" xfId="0" applyFont="1" applyFill="1" applyBorder="1" applyAlignment="1" applyProtection="1">
      <alignment horizontal="center" vertical="center" wrapText="1"/>
      <protection hidden="1"/>
    </xf>
    <xf numFmtId="165" fontId="28" fillId="6" borderId="3" xfId="0" applyNumberFormat="1" applyFont="1" applyFill="1" applyBorder="1" applyAlignment="1" applyProtection="1">
      <alignment horizontal="center" vertical="center"/>
      <protection hidden="1"/>
    </xf>
    <xf numFmtId="10" fontId="30" fillId="6" borderId="3" xfId="0" applyNumberFormat="1" applyFont="1" applyFill="1" applyBorder="1" applyAlignment="1" applyProtection="1">
      <alignment horizontal="center" vertical="center"/>
      <protection hidden="1"/>
    </xf>
    <xf numFmtId="10" fontId="28" fillId="0" borderId="0" xfId="11" applyNumberFormat="1" applyFont="1" applyProtection="1">
      <protection hidden="1"/>
    </xf>
    <xf numFmtId="10" fontId="28" fillId="6" borderId="3" xfId="0" applyNumberFormat="1" applyFont="1" applyFill="1" applyBorder="1" applyAlignment="1" applyProtection="1">
      <alignment horizontal="center" vertical="center"/>
      <protection hidden="1"/>
    </xf>
    <xf numFmtId="4" fontId="28" fillId="6" borderId="3" xfId="4" applyNumberFormat="1" applyFont="1" applyFill="1" applyBorder="1" applyAlignment="1" applyProtection="1">
      <alignment horizontal="center"/>
      <protection hidden="1"/>
    </xf>
    <xf numFmtId="4" fontId="28" fillId="7" borderId="4" xfId="4" applyNumberFormat="1" applyFont="1" applyFill="1" applyBorder="1" applyProtection="1">
      <protection hidden="1"/>
    </xf>
    <xf numFmtId="4" fontId="28" fillId="7" borderId="5" xfId="4" applyNumberFormat="1" applyFont="1" applyFill="1" applyBorder="1" applyProtection="1">
      <protection hidden="1"/>
    </xf>
    <xf numFmtId="4" fontId="30" fillId="7" borderId="5" xfId="4" applyNumberFormat="1" applyFont="1" applyFill="1" applyBorder="1" applyAlignment="1" applyProtection="1">
      <alignment horizontal="center"/>
      <protection hidden="1"/>
    </xf>
    <xf numFmtId="165" fontId="31" fillId="7" borderId="6" xfId="0" applyNumberFormat="1" applyFont="1" applyFill="1" applyBorder="1" applyAlignment="1" applyProtection="1">
      <alignment horizontal="center" vertical="center"/>
      <protection hidden="1"/>
    </xf>
    <xf numFmtId="4" fontId="32" fillId="0" borderId="0" xfId="4" applyNumberFormat="1" applyFont="1" applyAlignment="1" applyProtection="1">
      <alignment horizontal="right"/>
      <protection hidden="1"/>
    </xf>
    <xf numFmtId="4" fontId="33" fillId="0" borderId="0" xfId="4" applyNumberFormat="1" applyFont="1" applyProtection="1">
      <protection hidden="1"/>
    </xf>
    <xf numFmtId="0" fontId="28" fillId="0" borderId="0" xfId="0" applyFont="1" applyAlignment="1" applyProtection="1">
      <alignment horizontal="left" vertical="center" indent="1"/>
      <protection hidden="1"/>
    </xf>
    <xf numFmtId="0" fontId="30" fillId="7" borderId="3" xfId="0" applyFont="1" applyFill="1" applyBorder="1" applyAlignment="1" applyProtection="1">
      <alignment horizontal="left" vertical="center" wrapText="1" indent="1"/>
      <protection hidden="1"/>
    </xf>
    <xf numFmtId="0" fontId="28" fillId="6" borderId="3" xfId="0" applyFont="1" applyFill="1" applyBorder="1" applyAlignment="1" applyProtection="1">
      <alignment horizontal="left" vertical="center" wrapText="1" indent="1"/>
      <protection hidden="1"/>
    </xf>
    <xf numFmtId="0" fontId="28" fillId="6" borderId="3" xfId="0" applyFont="1" applyFill="1" applyBorder="1" applyAlignment="1" applyProtection="1">
      <alignment horizontal="center" vertical="center" wrapText="1"/>
      <protection hidden="1"/>
    </xf>
    <xf numFmtId="165" fontId="28" fillId="6" borderId="3" xfId="0" applyNumberFormat="1" applyFont="1" applyFill="1" applyBorder="1" applyAlignment="1" applyProtection="1">
      <alignment horizontal="center" vertical="center" wrapText="1"/>
      <protection hidden="1"/>
    </xf>
    <xf numFmtId="0" fontId="4" fillId="5" borderId="0" xfId="0" applyFont="1" applyFill="1" applyProtection="1">
      <alignment vertical="center"/>
      <protection hidden="1"/>
    </xf>
    <xf numFmtId="0" fontId="1" fillId="0" borderId="0" xfId="0" applyFont="1" applyProtection="1">
      <alignment vertical="center"/>
      <protection hidden="1"/>
    </xf>
    <xf numFmtId="0" fontId="30" fillId="12" borderId="3" xfId="0" applyFont="1" applyFill="1" applyBorder="1" applyAlignment="1" applyProtection="1">
      <alignment horizontal="left" vertical="center" wrapText="1" indent="1"/>
      <protection hidden="1"/>
    </xf>
    <xf numFmtId="165" fontId="30" fillId="12" borderId="3" xfId="0" applyNumberFormat="1" applyFont="1" applyFill="1" applyBorder="1" applyAlignment="1" applyProtection="1">
      <alignment horizontal="center" vertical="center" wrapText="1"/>
      <protection hidden="1"/>
    </xf>
    <xf numFmtId="4" fontId="13" fillId="13" borderId="3" xfId="4" applyNumberFormat="1" applyFill="1" applyBorder="1" applyAlignment="1" applyProtection="1">
      <alignment horizontal="center" vertical="center"/>
      <protection hidden="1"/>
    </xf>
    <xf numFmtId="165" fontId="30" fillId="13" borderId="3" xfId="0" applyNumberFormat="1" applyFont="1" applyFill="1" applyBorder="1" applyAlignment="1" applyProtection="1">
      <alignment horizontal="center" vertical="center" wrapText="1"/>
      <protection hidden="1"/>
    </xf>
    <xf numFmtId="0" fontId="30" fillId="14" borderId="3" xfId="0" applyFont="1" applyFill="1" applyBorder="1" applyAlignment="1" applyProtection="1">
      <alignment horizontal="left" vertical="center" wrapText="1" indent="1"/>
      <protection hidden="1"/>
    </xf>
    <xf numFmtId="165" fontId="30" fillId="14" borderId="3" xfId="0" applyNumberFormat="1" applyFont="1" applyFill="1" applyBorder="1" applyAlignment="1" applyProtection="1">
      <alignment horizontal="center" vertical="center" wrapText="1"/>
      <protection hidden="1"/>
    </xf>
    <xf numFmtId="164" fontId="24" fillId="11" borderId="0" xfId="1" applyFont="1" applyFill="1" applyProtection="1">
      <protection hidden="1"/>
    </xf>
    <xf numFmtId="164" fontId="24" fillId="9" borderId="7" xfId="1" applyFont="1" applyFill="1" applyBorder="1" applyProtection="1">
      <protection locked="0"/>
    </xf>
    <xf numFmtId="0" fontId="34" fillId="0" borderId="0" xfId="12" applyFont="1">
      <alignment vertical="center"/>
    </xf>
    <xf numFmtId="0" fontId="35" fillId="0" borderId="0" xfId="12" applyFont="1" applyAlignment="1">
      <alignment horizontal="center" vertical="top"/>
    </xf>
    <xf numFmtId="0" fontId="19" fillId="0" borderId="0" xfId="12" applyFont="1">
      <alignment vertical="center"/>
    </xf>
    <xf numFmtId="0" fontId="12" fillId="0" borderId="0" xfId="12">
      <alignment vertical="center"/>
    </xf>
    <xf numFmtId="0" fontId="16" fillId="0" borderId="0" xfId="12" applyFont="1" applyAlignment="1">
      <alignment vertical="top"/>
    </xf>
    <xf numFmtId="0" fontId="4" fillId="0" borderId="0" xfId="12" applyFont="1">
      <alignment vertical="center"/>
    </xf>
    <xf numFmtId="0" fontId="38" fillId="0" borderId="0" xfId="12" applyFont="1" applyAlignment="1">
      <alignment vertical="top"/>
    </xf>
    <xf numFmtId="0" fontId="39" fillId="0" borderId="0" xfId="8" applyFont="1" applyAlignment="1">
      <alignment horizontal="center" vertical="center"/>
    </xf>
    <xf numFmtId="0" fontId="40" fillId="0" borderId="0" xfId="12" applyFont="1" applyAlignment="1">
      <alignment horizontal="center" vertical="center"/>
    </xf>
    <xf numFmtId="0" fontId="41" fillId="0" borderId="0" xfId="8" applyFont="1" applyAlignment="1">
      <alignment horizontal="center" vertical="center"/>
    </xf>
    <xf numFmtId="0" fontId="19" fillId="0" borderId="0" xfId="12" applyFont="1" applyAlignment="1">
      <alignment horizontal="center" vertical="center"/>
    </xf>
    <xf numFmtId="0" fontId="12" fillId="16" borderId="0" xfId="12" applyFill="1">
      <alignment vertical="center"/>
    </xf>
    <xf numFmtId="0" fontId="42" fillId="15" borderId="0" xfId="2" applyFont="1" applyFill="1" applyBorder="1" applyAlignment="1" applyProtection="1">
      <alignment horizontal="center" vertical="center"/>
    </xf>
    <xf numFmtId="0" fontId="12" fillId="6" borderId="0" xfId="12" applyFill="1">
      <alignment vertical="center"/>
    </xf>
    <xf numFmtId="0" fontId="43" fillId="6" borderId="0" xfId="12" applyFont="1" applyFill="1" applyAlignment="1">
      <alignment horizontal="left" vertical="center" indent="1"/>
    </xf>
    <xf numFmtId="0" fontId="19" fillId="6" borderId="0" xfId="12" applyFont="1" applyFill="1">
      <alignment vertical="center"/>
    </xf>
    <xf numFmtId="0" fontId="34" fillId="6" borderId="0" xfId="12" applyFont="1" applyFill="1">
      <alignment vertical="center"/>
    </xf>
    <xf numFmtId="0" fontId="45" fillId="0" borderId="0" xfId="5" applyFont="1" applyAlignment="1">
      <alignment horizontal="left" vertical="center" indent="1"/>
    </xf>
    <xf numFmtId="0" fontId="45" fillId="0" borderId="0" xfId="5" applyFont="1">
      <alignment vertical="center"/>
    </xf>
    <xf numFmtId="0" fontId="44" fillId="0" borderId="0" xfId="12" applyFont="1">
      <alignment vertical="center"/>
    </xf>
    <xf numFmtId="0" fontId="14" fillId="7" borderId="3" xfId="5" applyFont="1" applyFill="1" applyBorder="1" applyAlignment="1" applyProtection="1">
      <alignment horizontal="center" vertical="center" wrapText="1"/>
      <protection hidden="1"/>
    </xf>
    <xf numFmtId="0" fontId="42" fillId="10" borderId="0" xfId="2" applyFont="1" applyFill="1" applyBorder="1" applyAlignment="1" applyProtection="1">
      <alignment horizontal="center" vertical="center"/>
    </xf>
    <xf numFmtId="0" fontId="44" fillId="16" borderId="0" xfId="12" applyFont="1" applyFill="1">
      <alignment vertical="center"/>
    </xf>
    <xf numFmtId="0" fontId="42" fillId="17" borderId="0" xfId="2" applyFont="1" applyFill="1" applyBorder="1" applyAlignment="1" applyProtection="1">
      <alignment horizontal="center" vertical="center"/>
    </xf>
    <xf numFmtId="0" fontId="47" fillId="0" borderId="0" xfId="12" applyFont="1" applyAlignment="1">
      <alignment horizontal="center" vertical="center"/>
    </xf>
    <xf numFmtId="0" fontId="48" fillId="0" borderId="0" xfId="8" applyFont="1" applyAlignment="1">
      <alignment horizontal="center" vertical="center"/>
    </xf>
    <xf numFmtId="0" fontId="42" fillId="19" borderId="0" xfId="2" applyFont="1" applyFill="1" applyBorder="1" applyAlignment="1" applyProtection="1">
      <alignment horizontal="center" vertical="center"/>
    </xf>
    <xf numFmtId="0" fontId="50" fillId="0" borderId="0" xfId="0" applyFont="1" applyProtection="1">
      <alignment vertical="center"/>
      <protection hidden="1"/>
    </xf>
    <xf numFmtId="164" fontId="24" fillId="20" borderId="7" xfId="1" applyFont="1" applyFill="1" applyBorder="1" applyProtection="1">
      <protection locked="0"/>
    </xf>
    <xf numFmtId="10" fontId="24" fillId="20" borderId="7" xfId="0" applyNumberFormat="1" applyFont="1" applyFill="1" applyBorder="1" applyProtection="1">
      <alignment vertical="center"/>
      <protection locked="0"/>
    </xf>
    <xf numFmtId="0" fontId="51" fillId="0" borderId="0" xfId="5" applyFont="1">
      <alignment vertical="center"/>
    </xf>
    <xf numFmtId="0" fontId="51" fillId="0" borderId="0" xfId="5" applyFont="1" applyAlignment="1">
      <alignment vertical="center" wrapText="1"/>
    </xf>
    <xf numFmtId="0" fontId="51" fillId="0" borderId="0" xfId="14" applyFont="1">
      <alignment vertical="center"/>
    </xf>
    <xf numFmtId="0" fontId="51" fillId="21" borderId="0" xfId="20" applyFont="1" applyFill="1" applyAlignment="1">
      <alignment vertical="top" wrapText="1"/>
    </xf>
    <xf numFmtId="0" fontId="51" fillId="6" borderId="0" xfId="20" applyFont="1" applyFill="1" applyAlignment="1">
      <alignment vertical="top" wrapText="1"/>
    </xf>
    <xf numFmtId="0" fontId="51" fillId="22" borderId="0" xfId="20" applyFont="1" applyFill="1" applyAlignment="1">
      <alignment vertical="top" wrapText="1"/>
    </xf>
    <xf numFmtId="0" fontId="51" fillId="23" borderId="0" xfId="20" applyFont="1" applyFill="1" applyAlignment="1">
      <alignment vertical="top" wrapText="1"/>
    </xf>
    <xf numFmtId="0" fontId="52" fillId="24" borderId="0" xfId="14" applyFont="1" applyFill="1">
      <alignment vertical="center"/>
    </xf>
    <xf numFmtId="0" fontId="53" fillId="0" borderId="0" xfId="14" applyFont="1">
      <alignment vertical="center"/>
    </xf>
    <xf numFmtId="0" fontId="54" fillId="0" borderId="0" xfId="5" applyFont="1">
      <alignment vertical="center"/>
    </xf>
    <xf numFmtId="0" fontId="57" fillId="0" borderId="12" xfId="5" applyFont="1" applyBorder="1" applyAlignment="1"/>
    <xf numFmtId="0" fontId="51" fillId="0" borderId="12" xfId="5" applyFont="1" applyBorder="1" applyAlignment="1">
      <alignment horizontal="left"/>
    </xf>
    <xf numFmtId="0" fontId="51" fillId="12" borderId="12" xfId="5" applyFont="1" applyFill="1" applyBorder="1" applyAlignment="1">
      <alignment horizontal="left"/>
    </xf>
    <xf numFmtId="0" fontId="51" fillId="0" borderId="12" xfId="5" applyFont="1" applyBorder="1" applyAlignment="1"/>
    <xf numFmtId="0" fontId="51" fillId="0" borderId="0" xfId="21" applyFont="1" applyFill="1" applyBorder="1" applyAlignment="1" applyProtection="1">
      <alignment vertical="center"/>
    </xf>
    <xf numFmtId="0" fontId="56" fillId="0" borderId="0" xfId="5" applyFont="1" applyAlignment="1">
      <alignment horizontal="left" vertical="top"/>
    </xf>
    <xf numFmtId="0" fontId="57" fillId="0" borderId="0" xfId="5" applyFont="1" applyAlignment="1"/>
    <xf numFmtId="0" fontId="51" fillId="0" borderId="0" xfId="5" applyFont="1" applyAlignment="1"/>
    <xf numFmtId="0" fontId="58" fillId="0" borderId="0" xfId="0" applyFont="1" applyProtection="1">
      <alignment vertical="center"/>
      <protection hidden="1"/>
    </xf>
    <xf numFmtId="164" fontId="24" fillId="27" borderId="7" xfId="1" applyFont="1" applyFill="1" applyBorder="1" applyProtection="1">
      <protection locked="0"/>
    </xf>
    <xf numFmtId="10" fontId="24" fillId="27" borderId="7" xfId="0" applyNumberFormat="1" applyFont="1" applyFill="1" applyBorder="1" applyProtection="1">
      <alignment vertical="center"/>
      <protection locked="0"/>
    </xf>
    <xf numFmtId="168" fontId="28" fillId="0" borderId="0" xfId="11" applyNumberFormat="1" applyFont="1" applyProtection="1">
      <protection hidden="1"/>
    </xf>
    <xf numFmtId="10" fontId="13" fillId="0" borderId="0" xfId="11" applyNumberFormat="1" applyFont="1" applyProtection="1">
      <protection hidden="1"/>
    </xf>
    <xf numFmtId="167" fontId="13" fillId="0" borderId="0" xfId="11" applyNumberFormat="1" applyFont="1" applyProtection="1">
      <protection hidden="1"/>
    </xf>
    <xf numFmtId="165" fontId="1" fillId="0" borderId="0" xfId="0" applyNumberFormat="1" applyFont="1" applyProtection="1">
      <alignment vertical="center"/>
      <protection hidden="1"/>
    </xf>
    <xf numFmtId="0" fontId="59" fillId="6" borderId="15" xfId="12" applyFont="1" applyFill="1" applyBorder="1" applyAlignment="1">
      <alignment horizontal="left" vertical="center" indent="1"/>
    </xf>
    <xf numFmtId="0" fontId="34" fillId="6" borderId="16" xfId="12" applyFont="1" applyFill="1" applyBorder="1">
      <alignment vertical="center"/>
    </xf>
    <xf numFmtId="0" fontId="60" fillId="28" borderId="17" xfId="2" applyFont="1" applyFill="1" applyBorder="1" applyAlignment="1" applyProtection="1">
      <alignment horizontal="center" vertical="center"/>
    </xf>
    <xf numFmtId="0" fontId="43" fillId="6" borderId="18" xfId="12" applyFont="1" applyFill="1" applyBorder="1" applyAlignment="1">
      <alignment horizontal="left" vertical="center" indent="1"/>
    </xf>
    <xf numFmtId="0" fontId="59" fillId="6" borderId="19" xfId="8" applyFont="1" applyFill="1" applyBorder="1" applyAlignment="1">
      <alignment horizontal="center"/>
    </xf>
    <xf numFmtId="0" fontId="19" fillId="6" borderId="19" xfId="12" applyFont="1" applyFill="1" applyBorder="1">
      <alignment vertical="center"/>
    </xf>
    <xf numFmtId="0" fontId="34" fillId="6" borderId="19" xfId="12" applyFont="1" applyFill="1" applyBorder="1">
      <alignment vertical="center"/>
    </xf>
    <xf numFmtId="0" fontId="12" fillId="6" borderId="18" xfId="12" applyFill="1" applyBorder="1">
      <alignment vertical="center"/>
    </xf>
    <xf numFmtId="0" fontId="12" fillId="6" borderId="19" xfId="12" applyFill="1" applyBorder="1">
      <alignment vertical="center"/>
    </xf>
    <xf numFmtId="0" fontId="63" fillId="6" borderId="19" xfId="12" applyFont="1" applyFill="1" applyBorder="1" applyAlignment="1">
      <alignment horizontal="left" vertical="center" indent="2"/>
    </xf>
    <xf numFmtId="0" fontId="63" fillId="6" borderId="22" xfId="12" applyFont="1" applyFill="1" applyBorder="1" applyAlignment="1">
      <alignment horizontal="left" vertical="center" indent="2"/>
    </xf>
    <xf numFmtId="0" fontId="59" fillId="6" borderId="0" xfId="12" applyFont="1" applyFill="1" applyAlignment="1">
      <alignment horizontal="left" vertical="center" indent="1"/>
    </xf>
    <xf numFmtId="0" fontId="63" fillId="6" borderId="0" xfId="12" applyFont="1" applyFill="1" applyAlignment="1">
      <alignment horizontal="left" vertical="center" indent="2"/>
    </xf>
    <xf numFmtId="0" fontId="49" fillId="6" borderId="15" xfId="12" applyFont="1" applyFill="1" applyBorder="1" applyAlignment="1">
      <alignment horizontal="left" vertical="center" indent="1"/>
    </xf>
    <xf numFmtId="0" fontId="66" fillId="6" borderId="16" xfId="12" applyFont="1" applyFill="1" applyBorder="1">
      <alignment vertical="center"/>
    </xf>
    <xf numFmtId="0" fontId="60" fillId="29" borderId="17" xfId="2" applyFont="1" applyFill="1" applyBorder="1" applyAlignment="1" applyProtection="1">
      <alignment horizontal="center" vertical="center"/>
    </xf>
    <xf numFmtId="0" fontId="67" fillId="6" borderId="19" xfId="12" applyFont="1" applyFill="1" applyBorder="1" applyAlignment="1">
      <alignment horizontal="left" vertical="center" indent="2"/>
    </xf>
    <xf numFmtId="0" fontId="67" fillId="6" borderId="22" xfId="12" applyFont="1" applyFill="1" applyBorder="1" applyAlignment="1">
      <alignment horizontal="left" vertical="center" indent="2"/>
    </xf>
    <xf numFmtId="0" fontId="49" fillId="6" borderId="0" xfId="12" applyFont="1" applyFill="1" applyAlignment="1">
      <alignment horizontal="left" vertical="center" indent="1"/>
    </xf>
    <xf numFmtId="0" fontId="66" fillId="6" borderId="0" xfId="12" applyFont="1" applyFill="1">
      <alignment vertical="center"/>
    </xf>
    <xf numFmtId="0" fontId="67" fillId="6" borderId="0" xfId="12" applyFont="1" applyFill="1" applyAlignment="1">
      <alignment horizontal="left" vertical="center" indent="2"/>
    </xf>
    <xf numFmtId="164" fontId="24" fillId="18" borderId="0" xfId="1" applyFont="1" applyFill="1" applyProtection="1">
      <protection hidden="1"/>
    </xf>
    <xf numFmtId="0" fontId="54" fillId="0" borderId="12" xfId="5" applyFont="1" applyBorder="1" applyAlignment="1"/>
    <xf numFmtId="170" fontId="49" fillId="0" borderId="0" xfId="23" applyNumberFormat="1" applyFont="1" applyAlignment="1">
      <alignment horizontal="left"/>
    </xf>
    <xf numFmtId="0" fontId="37" fillId="18" borderId="0" xfId="14" applyFont="1" applyFill="1" applyAlignment="1">
      <alignment horizontal="center" vertical="center"/>
    </xf>
    <xf numFmtId="0" fontId="49" fillId="6" borderId="18" xfId="2" applyFont="1" applyFill="1" applyBorder="1" applyAlignment="1" applyProtection="1">
      <alignment horizontal="left" vertical="center" wrapText="1" indent="1"/>
    </xf>
    <xf numFmtId="0" fontId="49" fillId="6" borderId="0" xfId="2" applyFont="1" applyFill="1" applyBorder="1" applyAlignment="1" applyProtection="1">
      <alignment horizontal="left" vertical="center" wrapText="1" indent="1"/>
    </xf>
    <xf numFmtId="0" fontId="49" fillId="6" borderId="20" xfId="2" applyFont="1" applyFill="1" applyBorder="1" applyAlignment="1" applyProtection="1">
      <alignment horizontal="left" vertical="center" wrapText="1" indent="1"/>
    </xf>
    <xf numFmtId="0" fontId="49" fillId="6" borderId="21" xfId="2" applyFont="1" applyFill="1" applyBorder="1" applyAlignment="1" applyProtection="1">
      <alignment horizontal="left" vertical="center" wrapText="1" indent="1"/>
    </xf>
    <xf numFmtId="0" fontId="37" fillId="11" borderId="0" xfId="14" applyFont="1" applyFill="1" applyAlignment="1">
      <alignment horizontal="center" vertical="center" wrapText="1"/>
    </xf>
    <xf numFmtId="0" fontId="37" fillId="11" borderId="0" xfId="14" applyFont="1" applyFill="1" applyAlignment="1">
      <alignment horizontal="center" vertical="center"/>
    </xf>
    <xf numFmtId="169" fontId="36" fillId="0" borderId="0" xfId="13" applyNumberFormat="1" applyFont="1" applyAlignment="1">
      <alignment horizontal="right"/>
    </xf>
    <xf numFmtId="0" fontId="59" fillId="6" borderId="18" xfId="2" applyFont="1" applyFill="1" applyBorder="1" applyAlignment="1" applyProtection="1">
      <alignment horizontal="left" vertical="center" wrapText="1" indent="1"/>
    </xf>
    <xf numFmtId="0" fontId="59" fillId="6" borderId="0" xfId="2" applyFont="1" applyFill="1" applyBorder="1" applyAlignment="1" applyProtection="1">
      <alignment horizontal="left" vertical="center" wrapText="1" indent="1"/>
    </xf>
    <xf numFmtId="0" fontId="59" fillId="6" borderId="20" xfId="2" applyFont="1" applyFill="1" applyBorder="1" applyAlignment="1" applyProtection="1">
      <alignment horizontal="left" vertical="center" wrapText="1" indent="1"/>
    </xf>
    <xf numFmtId="0" fontId="59" fillId="6" borderId="21" xfId="2" applyFont="1" applyFill="1" applyBorder="1" applyAlignment="1" applyProtection="1">
      <alignment horizontal="left" vertical="center" wrapText="1" indent="1"/>
    </xf>
    <xf numFmtId="0" fontId="17" fillId="26" borderId="0" xfId="0" applyFont="1" applyFill="1" applyAlignment="1" applyProtection="1">
      <alignment horizontal="center" vertical="center"/>
      <protection hidden="1"/>
    </xf>
    <xf numFmtId="0" fontId="30" fillId="7" borderId="3" xfId="0" applyFont="1" applyFill="1" applyBorder="1" applyAlignment="1" applyProtection="1">
      <alignment horizontal="center" vertical="center" wrapText="1"/>
      <protection hidden="1"/>
    </xf>
    <xf numFmtId="170" fontId="36" fillId="0" borderId="0" xfId="13" applyNumberFormat="1" applyFont="1" applyAlignment="1">
      <alignment horizontal="right" indent="1"/>
    </xf>
    <xf numFmtId="0" fontId="17" fillId="8" borderId="0" xfId="0" applyFont="1" applyFill="1" applyAlignment="1" applyProtection="1">
      <alignment horizontal="center" vertical="center"/>
      <protection hidden="1"/>
    </xf>
    <xf numFmtId="0" fontId="14" fillId="7" borderId="3" xfId="5" applyFont="1" applyFill="1" applyBorder="1" applyAlignment="1" applyProtection="1">
      <alignment horizontal="center" vertical="center" wrapText="1"/>
      <protection hidden="1"/>
    </xf>
    <xf numFmtId="169" fontId="49" fillId="0" borderId="0" xfId="22" applyNumberFormat="1" applyFont="1" applyAlignment="1">
      <alignment horizontal="left"/>
    </xf>
    <xf numFmtId="0" fontId="37" fillId="18" borderId="0" xfId="14" applyFont="1" applyFill="1" applyAlignment="1">
      <alignment horizontal="center" vertical="center" wrapText="1"/>
    </xf>
    <xf numFmtId="0" fontId="17" fillId="18" borderId="0" xfId="0" applyFont="1" applyFill="1" applyAlignment="1" applyProtection="1">
      <alignment horizontal="center" vertical="center"/>
      <protection hidden="1"/>
    </xf>
    <xf numFmtId="0" fontId="56" fillId="0" borderId="11" xfId="5" applyFont="1" applyBorder="1" applyAlignment="1">
      <alignment horizontal="left" vertical="top"/>
    </xf>
    <xf numFmtId="0" fontId="56" fillId="0" borderId="13" xfId="5" applyFont="1" applyBorder="1" applyAlignment="1">
      <alignment horizontal="left" vertical="top"/>
    </xf>
    <xf numFmtId="0" fontId="56" fillId="0" borderId="14" xfId="5" applyFont="1" applyBorder="1" applyAlignment="1">
      <alignment horizontal="left" vertical="top"/>
    </xf>
    <xf numFmtId="0" fontId="55" fillId="12" borderId="8" xfId="5" applyFont="1" applyFill="1" applyBorder="1" applyAlignment="1">
      <alignment horizontal="center"/>
    </xf>
    <xf numFmtId="0" fontId="55" fillId="12" borderId="9" xfId="5" applyFont="1" applyFill="1" applyBorder="1" applyAlignment="1">
      <alignment horizontal="center"/>
    </xf>
    <xf numFmtId="0" fontId="55" fillId="12" borderId="10" xfId="5" applyFont="1" applyFill="1" applyBorder="1" applyAlignment="1">
      <alignment horizontal="center"/>
    </xf>
    <xf numFmtId="0" fontId="55" fillId="25" borderId="8" xfId="5" applyFont="1" applyFill="1" applyBorder="1" applyAlignment="1">
      <alignment horizontal="center"/>
    </xf>
    <xf numFmtId="0" fontId="55" fillId="25" borderId="9" xfId="5" applyFont="1" applyFill="1" applyBorder="1" applyAlignment="1">
      <alignment horizontal="center"/>
    </xf>
    <xf numFmtId="0" fontId="55" fillId="25" borderId="10" xfId="5" applyFont="1" applyFill="1" applyBorder="1" applyAlignment="1">
      <alignment horizontal="center"/>
    </xf>
    <xf numFmtId="0" fontId="51" fillId="0" borderId="0" xfId="14" applyFont="1" applyAlignment="1">
      <alignment horizontal="left" vertical="center" wrapText="1"/>
    </xf>
    <xf numFmtId="0" fontId="51" fillId="21" borderId="0" xfId="14" applyFont="1" applyFill="1" applyAlignment="1">
      <alignment horizontal="left" vertical="center" wrapText="1" indent="1"/>
    </xf>
    <xf numFmtId="0" fontId="51" fillId="6" borderId="0" xfId="21" applyFont="1" applyFill="1" applyBorder="1" applyAlignment="1" applyProtection="1">
      <alignment horizontal="left" vertical="center" wrapText="1" indent="1"/>
    </xf>
    <xf numFmtId="0" fontId="51" fillId="6" borderId="0" xfId="14" applyFont="1" applyFill="1" applyAlignment="1">
      <alignment horizontal="left" vertical="center" wrapText="1" indent="1"/>
    </xf>
    <xf numFmtId="0" fontId="51" fillId="22" borderId="0" xfId="21" applyFont="1" applyFill="1" applyBorder="1" applyAlignment="1" applyProtection="1">
      <alignment horizontal="left" vertical="center" wrapText="1" indent="1"/>
    </xf>
    <xf numFmtId="0" fontId="51" fillId="23" borderId="0" xfId="14" applyFont="1" applyFill="1" applyAlignment="1">
      <alignment horizontal="left" vertical="center" wrapText="1" indent="1"/>
    </xf>
  </cellXfs>
  <cellStyles count="24">
    <cellStyle name="Currency" xfId="1" builtinId="4"/>
    <cellStyle name="Hyperlink" xfId="2" builtinId="8"/>
    <cellStyle name="Hyperlink 2" xfId="9" xr:uid="{00000000-0005-0000-0000-000002000000}"/>
    <cellStyle name="Hyperlink 2 2" xfId="10" xr:uid="{00000000-0005-0000-0000-000003000000}"/>
    <cellStyle name="Hyperlink 2 2 2" xfId="21" xr:uid="{F0FB5669-4D8E-4EE5-A3E6-CA8954736523}"/>
    <cellStyle name="Normal" xfId="0" builtinId="0"/>
    <cellStyle name="Normal 2" xfId="3" xr:uid="{00000000-0005-0000-0000-000005000000}"/>
    <cellStyle name="Normal 2 2" xfId="7" xr:uid="{00000000-0005-0000-0000-000006000000}"/>
    <cellStyle name="Normal 2 2 2 3" xfId="12" xr:uid="{D4D124E7-5B14-4A2C-89FA-6D9B6D6EF7ED}"/>
    <cellStyle name="Normal 2 3" xfId="8" xr:uid="{00000000-0005-0000-0000-000007000000}"/>
    <cellStyle name="Normal 3" xfId="4" xr:uid="{00000000-0005-0000-0000-000008000000}"/>
    <cellStyle name="Normal 3 2" xfId="5" xr:uid="{00000000-0005-0000-0000-000009000000}"/>
    <cellStyle name="Normal 3 2 2" xfId="14" xr:uid="{3AD10C0D-B35E-40A5-9B7C-C9D0778CA3F7}"/>
    <cellStyle name="Normal 3 3" xfId="16" xr:uid="{33DC78B4-03F3-4CD5-919A-93A343616042}"/>
    <cellStyle name="Normal 3 5" xfId="20" xr:uid="{A344561F-ACDD-49E8-8543-F2073A9B2AC1}"/>
    <cellStyle name="Normal 4" xfId="15" xr:uid="{E9E9F580-F283-4E58-BBE2-977C0166F2B8}"/>
    <cellStyle name="Normal 5" xfId="6" xr:uid="{00000000-0005-0000-0000-00000A000000}"/>
    <cellStyle name="Normal 5 3" xfId="13" xr:uid="{7556ACA9-6862-45DF-A957-3B7ED214E1D9}"/>
    <cellStyle name="Normal 5 3 2" xfId="17" xr:uid="{DDE78B23-7600-43EA-9F69-C89D9777BF18}"/>
    <cellStyle name="Normal 5 3 2 2" xfId="19" xr:uid="{AFDD162C-5560-4FCC-AC31-1C35ADF0E61F}"/>
    <cellStyle name="Normal 5 3 2 2 2" xfId="23" xr:uid="{B3BDD230-E275-46CD-B009-2F5073912CEE}"/>
    <cellStyle name="Normal 5 3 3" xfId="18" xr:uid="{14C8824B-65D8-407D-8591-AA3B91F9CBD5}"/>
    <cellStyle name="Normal 5 3 3 2" xfId="22" xr:uid="{8C193AEB-AA10-481B-8AB1-B1B1625D9AF5}"/>
    <cellStyle name="Percent" xfId="11"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E4EDEEC0-AF91-46E5-A9EF-251E7F1F63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49AE11B3-CD3F-4038-BBF1-DEC399F7218A}"/>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definitieve sociale bijdragen worden sinds 2015 berekend op het inkomen van het jaar zelf. Dat geldt eveneens voor startende zelfstandigen en dit ongeacht wanneer zij dat jaar precies gestart zijn. Voor de berekening van hun definitieve bijdragen wordt het inkomen van hun startjaar daarom omgezet naar een volledig jaarinkomen om vervolgens de verschuldigde sociale bijdragen te berekenen.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Geef het geschatte jaarinkomen dat de starter in hoofdberoep zal behalen in zijn startjaar. De tool geeft dan weer hoeveel sociale bijdragen er verschuldigd zijn, rekening houdend met het kwartaal waarin de activiteit als zelfstandige start.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4A996D18-2534-444B-A258-0E973E15CED1}"/>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6CE1FF97-3435-4B68-9686-41576C0644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D18BC9A6-D68D-4167-A815-273C046F1B12}"/>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Depuis 2015, les cotisations sociales définitives sont calculées sur la base du revenu de l'année même. Cela vaut aussi pour les indépendants starters, et ce quel que soit le moment de l'année où ils ont lancé leurs activités. Pour calculer le montant définitif de leurs cotisations, le revenu de leur première année est donc converti en un revenu sur base annuelle.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Estimez le revenu annuel du starter indépendant à titre principal pour sa première année d'activité. Sur cette base, cet outil vous permettra d'obtenir le montant des cotisations dues, en tenant compte du trimestre durant lequel les activités d'indépendant ont débutées.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0159046B-1539-4CD2-B84F-511D75B1EB83}"/>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797393A8-7B42-4F35-AFA0-FF1E08FE8065}"/>
            </a:ext>
          </a:extLst>
        </xdr:cNvPr>
        <xdr:cNvSpPr txBox="1"/>
      </xdr:nvSpPr>
      <xdr:spPr>
        <a:xfrm>
          <a:off x="381000" y="714376"/>
          <a:ext cx="1905000" cy="1571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definitieve sociale bijdragen worden sinds 2015 berekend op het inkomen van het jaar zelf. Dat geldt eveneens voor startende zelfstandigen en dit ongeacht wanneer zij dat jaar precies gestart zijn. Voor de berekening van hun definitieve bijdragen wordt het inkomen van hun startjaar daarom omgezet naar een volledig jaarinkomen om vervolgens de verschuldigde sociale bijdragen te berekenen.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Geef het geschatte jaarinkomen dat de starter in hoofdberoep zal behalen in zijn startjaar. De tool geeft dan weer hoeveel sociale bijdragen er verschuldigd zijn, rekening houdend met het kwartaal waarin de activiteit als zelfstandige start.			</a:t>
          </a: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5" name="Group 4">
          <a:extLst>
            <a:ext uri="{FF2B5EF4-FFF2-40B4-BE49-F238E27FC236}">
              <a16:creationId xmlns:a16="http://schemas.microsoft.com/office/drawing/2014/main" id="{4AA158AF-552F-4BDA-A0CA-28BF91922BBD}"/>
            </a:ext>
          </a:extLst>
        </xdr:cNvPr>
        <xdr:cNvGrpSpPr/>
      </xdr:nvGrpSpPr>
      <xdr:grpSpPr>
        <a:xfrm>
          <a:off x="352425" y="228600"/>
          <a:ext cx="6619875" cy="1628552"/>
          <a:chOff x="381000" y="247650"/>
          <a:chExt cx="7200900" cy="1497107"/>
        </a:xfrm>
      </xdr:grpSpPr>
      <xdr:pic>
        <xdr:nvPicPr>
          <xdr:cNvPr id="6" name="Picture 31">
            <a:extLst>
              <a:ext uri="{FF2B5EF4-FFF2-40B4-BE49-F238E27FC236}">
                <a16:creationId xmlns:a16="http://schemas.microsoft.com/office/drawing/2014/main" id="{827BB46E-CC20-8C4D-5245-A68698B57B69}"/>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Picture 6">
            <a:extLst>
              <a:ext uri="{FF2B5EF4-FFF2-40B4-BE49-F238E27FC236}">
                <a16:creationId xmlns:a16="http://schemas.microsoft.com/office/drawing/2014/main" id="{7A44BBAC-E1CF-1A31-3EB9-3F7DFA76930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7E5C9839-CF77-4424-BD58-B22F22A20888}"/>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89B47954-B9E6-4421-97EE-3A66DC7B3266}"/>
            </a:ext>
          </a:extLst>
        </xdr:cNvPr>
        <xdr:cNvSpPr txBox="1"/>
      </xdr:nvSpPr>
      <xdr:spPr>
        <a:xfrm>
          <a:off x="381000" y="714376"/>
          <a:ext cx="1905000" cy="1571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Depuis 2015, les cotisations sociales définitives sont calculées sur la base du revenu de l'année même. Cela vaut aussi pour les indépendants starters, et ce quel que soit le moment de l'année où ils ont lancé leurs activités. Pour calculer le montant définitif de leurs cotisations, le revenu de leur première année est donc converti en un revenu sur base annuelle.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Estimez le revenu annuel du starter indépendant à titre principal pour sa première année d'activité. Sur cette base, cet outil vous permettra d'obtenir le montant des cotisations dues, en tenant compte du trimestre durant lequel les activités d'indépendant ont débutées.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8" name="Group 7">
          <a:extLst>
            <a:ext uri="{FF2B5EF4-FFF2-40B4-BE49-F238E27FC236}">
              <a16:creationId xmlns:a16="http://schemas.microsoft.com/office/drawing/2014/main" id="{22DCDEC4-50D5-41B3-A881-2BB12AB962F4}"/>
            </a:ext>
          </a:extLst>
        </xdr:cNvPr>
        <xdr:cNvGrpSpPr/>
      </xdr:nvGrpSpPr>
      <xdr:grpSpPr>
        <a:xfrm>
          <a:off x="352426" y="441295"/>
          <a:ext cx="6619874" cy="1416833"/>
          <a:chOff x="381001" y="324501"/>
          <a:chExt cx="7200899" cy="1422548"/>
        </a:xfrm>
      </xdr:grpSpPr>
      <xdr:pic>
        <xdr:nvPicPr>
          <xdr:cNvPr id="9" name="Picture 8">
            <a:extLst>
              <a:ext uri="{FF2B5EF4-FFF2-40B4-BE49-F238E27FC236}">
                <a16:creationId xmlns:a16="http://schemas.microsoft.com/office/drawing/2014/main" id="{2332BCDD-52FD-6481-371C-F43015D425F5}"/>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10" name="Picture 9">
            <a:extLst>
              <a:ext uri="{FF2B5EF4-FFF2-40B4-BE49-F238E27FC236}">
                <a16:creationId xmlns:a16="http://schemas.microsoft.com/office/drawing/2014/main" id="{2719B3FF-997D-1BF0-FA23-E5687779D8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11" name="Rectangle 10">
          <a:extLst>
            <a:ext uri="{FF2B5EF4-FFF2-40B4-BE49-F238E27FC236}">
              <a16:creationId xmlns:a16="http://schemas.microsoft.com/office/drawing/2014/main" id="{9D405052-5B39-4646-8A3A-D3C4A1B41892}"/>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516" TargetMode="External"/><Relationship Id="rId1" Type="http://schemas.openxmlformats.org/officeDocument/2006/relationships/hyperlink" Target="https://download.lefebvre-sarrut.be/dms?id_=945c52a6-34a5-47aa-916c-f281989647e1"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info@tax-iq.be?subject=Question/remarque%20concernant%20outil%20422521" TargetMode="External"/><Relationship Id="rId1" Type="http://schemas.openxmlformats.org/officeDocument/2006/relationships/hyperlink" Target="https://download.lefebvre-sarrut.be/dms?id_=f2191e7d-10a1-4009-8177-3ad4ff5b3fc2"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mailto:info@tax-iq.be?subject=Vraag/opmerking%20over%20Tool%20241461"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mailto:info@tax-iq.be?subject=Question/remarque%20concernant%20outil%20241462"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file:///C:\Users\Downloads\01.2023\07%20Forfait%20of%20bewezen%20beroepskosten%20-%20klaar%20voor%20upload\BASIC\VAA%20auto_%20beroepskosten%20of%20bewezen%20beroepskosten.xlsx" TargetMode="External"/><Relationship Id="rId1" Type="http://schemas.openxmlformats.org/officeDocument/2006/relationships/hyperlink" Target="file:///C:\Users\Downloads\01.2023\07%20Forfait%20of%20bewezen%20beroepskosten%20-%20klaar%20voor%20upload\TAXIQ\ATN%20voiture-frais%20professionnels%20forfaitaires%20ou%20r&#233;els%20et%20prouv&#233;s.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301F1-7FBE-451C-BF85-FF9B7777216E}">
  <sheetPr>
    <tabColor theme="4" tint="0.79998168889431442"/>
    <pageSetUpPr autoPageBreaks="0" fitToPage="1"/>
  </sheetPr>
  <dimension ref="A1:JK221"/>
  <sheetViews>
    <sheetView showGridLines="0" showRowColHeaders="0" workbookViewId="0"/>
  </sheetViews>
  <sheetFormatPr defaultColWidth="5.75" defaultRowHeight="20.100000000000001" customHeight="1"/>
  <cols>
    <col min="1" max="1" width="5.75" style="50" customWidth="1"/>
    <col min="2" max="2" width="22.875" style="50" customWidth="1"/>
    <col min="3" max="3" width="18.625" style="50" customWidth="1"/>
    <col min="4" max="4" width="22.875" style="50" customWidth="1"/>
    <col min="5" max="5" width="18.625" style="50" customWidth="1"/>
    <col min="6" max="6" width="25.75" style="50" customWidth="1"/>
    <col min="7" max="9" width="5.75" style="50" customWidth="1"/>
    <col min="10" max="10" width="8.375" style="50" customWidth="1"/>
    <col min="11" max="16384" width="5.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48.75" customHeight="1">
      <c r="A2" s="47"/>
      <c r="B2" s="49"/>
      <c r="C2" s="49"/>
      <c r="D2" s="133">
        <v>46043</v>
      </c>
      <c r="E2" s="133"/>
      <c r="F2" s="133"/>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31" t="s">
        <v>17</v>
      </c>
      <c r="C4" s="132"/>
      <c r="D4" s="132"/>
      <c r="E4" s="132"/>
      <c r="F4" s="132"/>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F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53"/>
      <c r="C17" s="49"/>
      <c r="D17" s="49"/>
      <c r="E17" s="49"/>
      <c r="F17" s="49"/>
      <c r="G17" s="47"/>
      <c r="H17" s="47"/>
      <c r="I17" s="47"/>
      <c r="J17" s="47"/>
      <c r="K17" s="47"/>
      <c r="L17" s="47"/>
      <c r="M17" s="47"/>
      <c r="N17" s="47"/>
      <c r="O17" s="47"/>
      <c r="P17" s="47"/>
      <c r="Q17" s="47"/>
      <c r="R17" s="47"/>
      <c r="S17" s="47"/>
      <c r="T17" s="47"/>
      <c r="U17" s="47"/>
      <c r="V17" s="47"/>
      <c r="W17" s="47"/>
      <c r="X17" s="47"/>
      <c r="Y17" s="47"/>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row>
    <row r="18" spans="1:271" ht="20.100000000000001" customHeight="1">
      <c r="A18" s="47"/>
      <c r="B18" s="53"/>
      <c r="C18" s="55"/>
      <c r="D18" s="56" t="s">
        <v>19</v>
      </c>
      <c r="E18" s="57"/>
      <c r="F18" s="54" t="s">
        <v>21</v>
      </c>
      <c r="G18" s="47"/>
      <c r="H18" s="47"/>
      <c r="I18" s="47"/>
      <c r="J18" s="47"/>
      <c r="K18" s="47"/>
      <c r="L18" s="47"/>
      <c r="M18" s="47"/>
      <c r="N18" s="47"/>
      <c r="O18" s="47"/>
      <c r="P18" s="47"/>
      <c r="Q18" s="47"/>
      <c r="R18" s="47"/>
      <c r="S18" s="47"/>
      <c r="T18" s="47"/>
      <c r="U18" s="47"/>
      <c r="V18" s="47"/>
      <c r="W18" s="47"/>
      <c r="X18" s="47"/>
      <c r="Y18" s="47"/>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row>
    <row r="19" spans="1:271" ht="20.100000000000001" customHeight="1">
      <c r="A19" s="47"/>
      <c r="B19" s="53"/>
      <c r="C19" s="58"/>
      <c r="D19" s="59" t="s">
        <v>20</v>
      </c>
      <c r="E19" s="58"/>
      <c r="F19" s="59" t="s">
        <v>20</v>
      </c>
      <c r="G19" s="47"/>
      <c r="H19" s="47"/>
      <c r="I19" s="47"/>
      <c r="J19" s="47"/>
      <c r="K19" s="47"/>
      <c r="L19" s="47"/>
      <c r="M19" s="47"/>
      <c r="N19" s="47"/>
      <c r="O19" s="47"/>
      <c r="P19" s="47"/>
      <c r="Q19" s="47"/>
      <c r="R19" s="47"/>
      <c r="S19" s="47"/>
      <c r="T19" s="47"/>
      <c r="U19" s="47"/>
      <c r="V19" s="47"/>
      <c r="W19" s="47"/>
      <c r="X19" s="47"/>
      <c r="Y19" s="47"/>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row>
    <row r="20" spans="1:271" ht="20.100000000000001" customHeight="1" thickBot="1">
      <c r="A20" s="47"/>
      <c r="C20" s="49"/>
      <c r="D20" s="49"/>
      <c r="E20" s="49"/>
      <c r="F20" s="49"/>
      <c r="G20" s="47"/>
      <c r="H20" s="47"/>
      <c r="I20" s="47"/>
      <c r="J20" s="47"/>
      <c r="K20" s="47"/>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02" t="s">
        <v>87</v>
      </c>
      <c r="C21" s="103"/>
      <c r="D21" s="103"/>
      <c r="E21" s="103"/>
      <c r="F21" s="104" t="s">
        <v>88</v>
      </c>
    </row>
    <row r="22" spans="1:271" ht="12" customHeight="1" thickTop="1">
      <c r="B22" s="105"/>
      <c r="C22" s="63"/>
      <c r="D22" s="63"/>
      <c r="E22" s="63"/>
      <c r="F22" s="106"/>
    </row>
    <row r="23" spans="1:271" ht="12" customHeight="1">
      <c r="B23" s="105" t="s">
        <v>32</v>
      </c>
      <c r="C23" s="62"/>
      <c r="D23" s="62"/>
      <c r="E23" s="62"/>
      <c r="F23" s="107"/>
    </row>
    <row r="24" spans="1:271" ht="12" customHeight="1">
      <c r="B24" s="105" t="s">
        <v>33</v>
      </c>
      <c r="C24" s="63"/>
      <c r="D24" s="63"/>
      <c r="E24" s="63"/>
      <c r="F24" s="108"/>
    </row>
    <row r="25" spans="1:271" ht="12" customHeight="1">
      <c r="B25" s="109"/>
      <c r="C25" s="60"/>
      <c r="D25" s="60"/>
      <c r="E25" s="60"/>
      <c r="F25" s="110"/>
    </row>
    <row r="26" spans="1:271" ht="20.100000000000001" customHeight="1">
      <c r="B26" s="134" t="s">
        <v>108</v>
      </c>
      <c r="C26" s="135"/>
      <c r="D26" s="135"/>
      <c r="E26" s="135"/>
      <c r="F26" s="111" t="s">
        <v>89</v>
      </c>
    </row>
    <row r="27" spans="1:271" ht="20.100000000000001" customHeight="1" thickBot="1">
      <c r="B27" s="136"/>
      <c r="C27" s="137"/>
      <c r="D27" s="137"/>
      <c r="E27" s="137"/>
      <c r="F27" s="112" t="s">
        <v>90</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64"/>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64"/>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65"/>
      <c r="G36" s="47"/>
      <c r="H36" s="47"/>
      <c r="I36" s="47"/>
      <c r="J36" s="47"/>
      <c r="K36" s="47"/>
      <c r="L36" s="47"/>
      <c r="M36" s="47"/>
      <c r="N36" s="47"/>
      <c r="O36" s="47"/>
      <c r="P36" s="47"/>
      <c r="Q36" s="47"/>
      <c r="R36" s="47"/>
      <c r="S36" s="47"/>
      <c r="T36" s="47"/>
      <c r="U36" s="47"/>
      <c r="V36" s="47"/>
      <c r="W36" s="47"/>
      <c r="X36" s="47"/>
      <c r="Y36" s="47"/>
      <c r="Z36" s="47"/>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66"/>
      <c r="D38" s="66"/>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66"/>
      <c r="D47" s="66"/>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sheetData>
  <sheetProtection algorithmName="SHA-512" hashValue="6lubACJVvnZnRRVLl5n/X3J2NPBTwioDyjuqjoK8TKeEcay4krMsVhp3j7Zyp6G46wZkbEH/pQI2+IkUuZiOjA==" saltValue="OSWs10E/dOEFFEtL4UZEJQ==" spinCount="100000" sheet="1" objects="1" scenarios="1"/>
  <mergeCells count="3">
    <mergeCell ref="B4:F4"/>
    <mergeCell ref="D2:F2"/>
    <mergeCell ref="B26:E27"/>
  </mergeCells>
  <hyperlinks>
    <hyperlink ref="D19" location="'1'!A1" tooltip="Reken zelf!" display="} Klik hier" xr:uid="{1B2BFEAC-0BD5-4BFB-8897-6438042B4775}"/>
    <hyperlink ref="F19" r:id="rId1" tooltip="Checklist" xr:uid="{A5141267-A1BD-4122-B771-6186566868BF}"/>
    <hyperlink ref="F21" r:id="rId2" tooltip="Stel uw vraag aan de redactie" xr:uid="{D9A4B16E-457F-42F1-815C-DFEDD0179D75}"/>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AF339-74FF-4B35-9A00-CF4742CB031F}">
  <sheetPr>
    <tabColor theme="4" tint="0.79998168889431442"/>
    <pageSetUpPr autoPageBreaks="0"/>
  </sheetPr>
  <dimension ref="A1:O43"/>
  <sheetViews>
    <sheetView showGridLines="0" showRowColHeaders="0" zoomScaleNormal="100" workbookViewId="0"/>
  </sheetViews>
  <sheetFormatPr defaultColWidth="9.125" defaultRowHeight="15.9" customHeight="1"/>
  <cols>
    <col min="1" max="1" width="5.875" style="9" customWidth="1"/>
    <col min="2" max="2" width="38.125" style="9" customWidth="1"/>
    <col min="3" max="3" width="18.875" style="9" customWidth="1"/>
    <col min="4" max="4" width="22.875" style="9" customWidth="1"/>
    <col min="5" max="5" width="18.875" style="9" customWidth="1"/>
    <col min="6" max="6" width="19.375" style="9" customWidth="1"/>
    <col min="7" max="11" width="5.875" style="9" customWidth="1"/>
    <col min="12" max="12" width="10.375" style="9" bestFit="1" customWidth="1"/>
    <col min="13" max="16384" width="9.125" style="9"/>
  </cols>
  <sheetData>
    <row r="1" spans="2:11" ht="15.9" customHeight="1" thickBot="1"/>
    <row r="2" spans="2:11" ht="30" customHeight="1" thickBot="1">
      <c r="B2" s="138" t="s">
        <v>95</v>
      </c>
      <c r="C2" s="138"/>
      <c r="D2" s="138"/>
      <c r="E2" s="138"/>
      <c r="F2" s="138"/>
      <c r="H2" s="3" t="s">
        <v>0</v>
      </c>
      <c r="I2" s="4" t="s">
        <v>1</v>
      </c>
      <c r="J2" s="5" t="s">
        <v>2</v>
      </c>
      <c r="K2" s="5" t="s">
        <v>3</v>
      </c>
    </row>
    <row r="3" spans="2:11" ht="15.9" customHeight="1">
      <c r="B3" s="2"/>
      <c r="C3" s="2"/>
      <c r="D3" s="1"/>
      <c r="E3" s="1"/>
      <c r="F3" s="1"/>
      <c r="H3" s="6"/>
      <c r="I3" s="6"/>
      <c r="J3" s="6"/>
      <c r="K3" s="6"/>
    </row>
    <row r="4" spans="2:11" ht="15.9" customHeight="1">
      <c r="B4" s="95" t="s">
        <v>97</v>
      </c>
      <c r="C4" s="18"/>
      <c r="D4" s="14"/>
      <c r="E4" s="14"/>
      <c r="F4" s="14"/>
      <c r="H4" s="7"/>
      <c r="I4" s="7"/>
      <c r="J4" s="7"/>
      <c r="K4" s="8"/>
    </row>
    <row r="5" spans="2:11" ht="15.9" customHeight="1">
      <c r="B5" s="19"/>
      <c r="C5" s="139" t="s">
        <v>18</v>
      </c>
      <c r="D5" s="139"/>
      <c r="E5" s="139" t="s">
        <v>4</v>
      </c>
      <c r="F5" s="139" t="s">
        <v>14</v>
      </c>
      <c r="H5" s="7"/>
      <c r="I5" s="7"/>
      <c r="J5" s="7"/>
      <c r="K5" s="8"/>
    </row>
    <row r="6" spans="2:11" ht="15.9" customHeight="1">
      <c r="B6" s="19"/>
      <c r="C6" s="20" t="s">
        <v>10</v>
      </c>
      <c r="D6" s="20" t="s">
        <v>11</v>
      </c>
      <c r="E6" s="139"/>
      <c r="F6" s="139"/>
      <c r="H6" s="7"/>
      <c r="I6" s="7"/>
      <c r="J6" s="7"/>
      <c r="K6" s="8"/>
    </row>
    <row r="7" spans="2:11" ht="15.9" customHeight="1">
      <c r="B7" s="19"/>
      <c r="C7" s="21">
        <v>0</v>
      </c>
      <c r="D7" s="21">
        <v>17374.080000000002</v>
      </c>
      <c r="E7" s="22" t="s">
        <v>22</v>
      </c>
      <c r="F7" s="21">
        <f>+D7*0.205</f>
        <v>3561.6864</v>
      </c>
      <c r="H7" s="7"/>
      <c r="I7" s="7"/>
      <c r="J7" s="7"/>
      <c r="K7" s="8"/>
    </row>
    <row r="8" spans="2:11" ht="15.9" customHeight="1">
      <c r="B8" s="23"/>
      <c r="C8" s="21">
        <f>+D7</f>
        <v>17374.080000000002</v>
      </c>
      <c r="D8" s="21">
        <v>75024.539999999994</v>
      </c>
      <c r="E8" s="24">
        <v>0.20499999999999999</v>
      </c>
      <c r="F8" s="21">
        <f>+(D8-C8)*E8</f>
        <v>11818.344299999997</v>
      </c>
      <c r="H8" s="12"/>
      <c r="I8" s="7"/>
      <c r="J8" s="7"/>
      <c r="K8" s="8"/>
    </row>
    <row r="9" spans="2:11" ht="15.9" customHeight="1">
      <c r="B9" s="19"/>
      <c r="C9" s="21">
        <f>D8</f>
        <v>75024.539999999994</v>
      </c>
      <c r="D9" s="21">
        <v>110562.42</v>
      </c>
      <c r="E9" s="24">
        <v>0.1416</v>
      </c>
      <c r="F9" s="21">
        <f>+(D9-C9)*E9</f>
        <v>5032.1638080000012</v>
      </c>
      <c r="H9" s="7"/>
      <c r="I9" s="7"/>
      <c r="J9" s="7"/>
      <c r="K9" s="8"/>
    </row>
    <row r="10" spans="2:11" ht="15.9" customHeight="1">
      <c r="B10" s="19"/>
      <c r="C10" s="25" t="s">
        <v>12</v>
      </c>
      <c r="D10" s="21">
        <f>D9</f>
        <v>110562.42</v>
      </c>
      <c r="E10" s="24">
        <v>0</v>
      </c>
      <c r="F10" s="21">
        <v>0</v>
      </c>
      <c r="H10" s="12"/>
      <c r="I10" s="7"/>
      <c r="J10" s="7"/>
      <c r="K10" s="8"/>
    </row>
    <row r="11" spans="2:11" ht="15.9" customHeight="1">
      <c r="B11" s="19"/>
      <c r="C11" s="26"/>
      <c r="D11" s="27"/>
      <c r="E11" s="28" t="s">
        <v>13</v>
      </c>
      <c r="F11" s="29">
        <f>SUM(F7:F10)</f>
        <v>20412.194508</v>
      </c>
      <c r="H11" s="7"/>
      <c r="I11" s="7"/>
      <c r="J11" s="7"/>
      <c r="K11" s="8"/>
    </row>
    <row r="12" spans="2:11" ht="15.9" customHeight="1">
      <c r="B12" s="19"/>
      <c r="C12" s="19"/>
      <c r="D12" s="19"/>
      <c r="E12" s="19"/>
      <c r="F12" s="30" t="s">
        <v>30</v>
      </c>
      <c r="H12" s="7"/>
      <c r="I12" s="7"/>
      <c r="J12" s="7"/>
      <c r="K12" s="8"/>
    </row>
    <row r="13" spans="2:11" ht="15.9" customHeight="1">
      <c r="B13" s="19"/>
      <c r="C13" s="19"/>
      <c r="D13" s="19"/>
      <c r="E13" s="19"/>
      <c r="F13" s="30"/>
      <c r="H13" s="7"/>
      <c r="I13" s="7"/>
      <c r="J13" s="7"/>
      <c r="K13" s="8"/>
    </row>
    <row r="14" spans="2:11" ht="15.9" customHeight="1">
      <c r="B14" s="95" t="s">
        <v>99</v>
      </c>
      <c r="C14" s="19"/>
      <c r="D14" s="19"/>
      <c r="E14" s="19"/>
      <c r="F14" s="19"/>
      <c r="H14" s="7"/>
      <c r="I14" s="7"/>
      <c r="J14" s="7"/>
      <c r="K14" s="8"/>
    </row>
    <row r="15" spans="2:11" ht="15.9" customHeight="1">
      <c r="B15" s="98"/>
      <c r="C15" s="139" t="s">
        <v>18</v>
      </c>
      <c r="D15" s="139"/>
      <c r="E15" s="139" t="s">
        <v>4</v>
      </c>
      <c r="F15" s="139" t="s">
        <v>14</v>
      </c>
      <c r="H15" s="7"/>
      <c r="I15" s="7"/>
      <c r="J15" s="7"/>
      <c r="K15" s="8"/>
    </row>
    <row r="16" spans="2:11" ht="15.9" customHeight="1">
      <c r="B16" s="19"/>
      <c r="C16" s="20" t="s">
        <v>10</v>
      </c>
      <c r="D16" s="20" t="s">
        <v>11</v>
      </c>
      <c r="E16" s="139"/>
      <c r="F16" s="139"/>
      <c r="H16" s="7"/>
      <c r="I16" s="7"/>
      <c r="J16" s="7"/>
      <c r="K16" s="8"/>
    </row>
    <row r="17" spans="2:11" ht="15.9" customHeight="1">
      <c r="B17" s="31"/>
      <c r="C17" s="21">
        <v>0</v>
      </c>
      <c r="D17" s="21">
        <v>8972.07</v>
      </c>
      <c r="E17" s="22" t="s">
        <v>22</v>
      </c>
      <c r="F17" s="21">
        <f>+D17*0.205</f>
        <v>1839.2743499999999</v>
      </c>
      <c r="H17" s="7"/>
      <c r="I17" s="7"/>
      <c r="J17" s="7"/>
      <c r="K17" s="8"/>
    </row>
    <row r="18" spans="2:11" ht="15.9" customHeight="1">
      <c r="B18" s="31"/>
      <c r="C18" s="21">
        <f>+D17</f>
        <v>8972.07</v>
      </c>
      <c r="D18" s="21">
        <v>75024.539999999994</v>
      </c>
      <c r="E18" s="24">
        <v>0.20499999999999999</v>
      </c>
      <c r="F18" s="21">
        <f>+(D18-C18)*E18</f>
        <v>13540.75635</v>
      </c>
      <c r="H18" s="7"/>
      <c r="I18" s="7"/>
      <c r="J18" s="7"/>
      <c r="K18" s="8"/>
    </row>
    <row r="19" spans="2:11" ht="15.9" customHeight="1">
      <c r="B19" s="31"/>
      <c r="C19" s="21">
        <f>D18</f>
        <v>75024.539999999994</v>
      </c>
      <c r="D19" s="21">
        <v>110562.42</v>
      </c>
      <c r="E19" s="24">
        <v>0.1416</v>
      </c>
      <c r="F19" s="21">
        <f>+(D19-C19)*E19</f>
        <v>5032.1638080000012</v>
      </c>
      <c r="H19" s="7"/>
      <c r="I19" s="7"/>
      <c r="J19" s="7"/>
      <c r="K19" s="8"/>
    </row>
    <row r="20" spans="2:11" ht="15.9" customHeight="1">
      <c r="B20" s="31"/>
      <c r="C20" s="25" t="s">
        <v>12</v>
      </c>
      <c r="D20" s="21">
        <f>D19</f>
        <v>110562.42</v>
      </c>
      <c r="E20" s="24">
        <v>0</v>
      </c>
      <c r="F20" s="21">
        <v>0</v>
      </c>
      <c r="H20" s="7"/>
      <c r="I20" s="7"/>
      <c r="J20" s="7"/>
      <c r="K20" s="8"/>
    </row>
    <row r="21" spans="2:11" ht="15.9" customHeight="1">
      <c r="B21" s="19"/>
      <c r="C21" s="26"/>
      <c r="D21" s="27"/>
      <c r="E21" s="28" t="s">
        <v>13</v>
      </c>
      <c r="F21" s="29">
        <f>SUM(F17:F20)</f>
        <v>20412.194508</v>
      </c>
      <c r="H21" s="7"/>
      <c r="I21" s="7"/>
      <c r="J21" s="7"/>
      <c r="K21" s="8"/>
    </row>
    <row r="22" spans="2:11" ht="15.9" customHeight="1">
      <c r="B22" s="19"/>
      <c r="C22" s="19"/>
      <c r="D22" s="19"/>
      <c r="E22" s="19"/>
      <c r="F22" s="30" t="s">
        <v>30</v>
      </c>
      <c r="H22" s="7"/>
      <c r="I22" s="7"/>
      <c r="J22" s="7"/>
      <c r="K22" s="8"/>
    </row>
    <row r="23" spans="2:11" ht="15.9" customHeight="1">
      <c r="B23" s="19"/>
      <c r="C23" s="19"/>
      <c r="D23" s="19"/>
      <c r="E23" s="19"/>
      <c r="F23" s="30"/>
      <c r="H23" s="7"/>
      <c r="I23" s="7"/>
      <c r="J23" s="7"/>
      <c r="K23" s="8"/>
    </row>
    <row r="24" spans="2:11" ht="15.9" customHeight="1">
      <c r="B24" s="95" t="s">
        <v>23</v>
      </c>
      <c r="C24" s="19"/>
      <c r="D24" s="19"/>
      <c r="E24" s="19"/>
      <c r="F24" s="45">
        <f>118.52*1</f>
        <v>118.52</v>
      </c>
      <c r="H24" s="7"/>
      <c r="I24" s="7"/>
      <c r="J24" s="7"/>
      <c r="K24" s="8"/>
    </row>
    <row r="25" spans="2:11" ht="15.9" customHeight="1">
      <c r="B25" s="19"/>
      <c r="C25" s="19"/>
      <c r="D25" s="19"/>
      <c r="E25" s="19"/>
      <c r="F25" s="19"/>
      <c r="H25" s="7"/>
      <c r="I25" s="7"/>
      <c r="J25" s="7"/>
      <c r="K25" s="8"/>
    </row>
    <row r="26" spans="2:11" ht="15.9" customHeight="1">
      <c r="B26" s="19"/>
      <c r="C26" s="19"/>
      <c r="D26" s="19"/>
      <c r="E26" s="19"/>
      <c r="F26" s="19"/>
      <c r="H26" s="7"/>
      <c r="I26" s="7"/>
      <c r="J26" s="7"/>
      <c r="K26" s="8"/>
    </row>
    <row r="27" spans="2:11" ht="15.9" customHeight="1">
      <c r="B27" s="95" t="s">
        <v>31</v>
      </c>
      <c r="C27" s="19"/>
      <c r="D27" s="19"/>
      <c r="E27" s="19"/>
      <c r="F27" s="19"/>
      <c r="H27" s="7"/>
      <c r="I27" s="7"/>
      <c r="J27" s="7"/>
      <c r="K27" s="8"/>
    </row>
    <row r="28" spans="2:11" ht="15.9" customHeight="1">
      <c r="B28" s="32" t="s">
        <v>101</v>
      </c>
      <c r="C28" s="19"/>
      <c r="D28" s="19"/>
      <c r="E28" s="19"/>
      <c r="F28" s="96">
        <v>0</v>
      </c>
      <c r="H28" s="7"/>
      <c r="I28" s="7"/>
      <c r="J28" s="7"/>
      <c r="K28" s="8"/>
    </row>
    <row r="29" spans="2:11" ht="15.9" customHeight="1">
      <c r="B29" s="15" t="s">
        <v>25</v>
      </c>
      <c r="C29" s="16"/>
      <c r="D29" s="19"/>
      <c r="E29" s="19"/>
      <c r="F29" s="97">
        <v>0</v>
      </c>
      <c r="H29" s="7"/>
      <c r="I29" s="7"/>
      <c r="J29" s="7"/>
      <c r="K29" s="8"/>
    </row>
    <row r="30" spans="2:11" ht="15.9" customHeight="1">
      <c r="B30" s="19"/>
      <c r="C30" s="19"/>
      <c r="D30" s="19"/>
      <c r="E30" s="19"/>
      <c r="F30" s="19"/>
      <c r="H30" s="7"/>
      <c r="I30" s="7"/>
      <c r="J30" s="7"/>
      <c r="K30" s="8"/>
    </row>
    <row r="31" spans="2:11" ht="18.75" customHeight="1">
      <c r="B31" s="33" t="s">
        <v>24</v>
      </c>
      <c r="C31" s="20" t="s">
        <v>5</v>
      </c>
      <c r="D31" s="20" t="s">
        <v>6</v>
      </c>
      <c r="E31" s="20" t="s">
        <v>7</v>
      </c>
      <c r="F31" s="20" t="s">
        <v>8</v>
      </c>
      <c r="H31" s="7"/>
      <c r="I31" s="7"/>
      <c r="J31" s="7"/>
      <c r="K31" s="8"/>
    </row>
    <row r="32" spans="2:11" ht="18.75" customHeight="1">
      <c r="B32" s="34" t="s">
        <v>9</v>
      </c>
      <c r="C32" s="35">
        <v>4</v>
      </c>
      <c r="D32" s="35">
        <v>3</v>
      </c>
      <c r="E32" s="35">
        <v>2</v>
      </c>
      <c r="F32" s="35">
        <v>1</v>
      </c>
      <c r="H32" s="7"/>
      <c r="I32" s="7"/>
      <c r="J32" s="7"/>
      <c r="K32" s="8"/>
    </row>
    <row r="33" spans="1:15" ht="18.75" customHeight="1">
      <c r="B33" s="34" t="s">
        <v>102</v>
      </c>
      <c r="C33" s="36">
        <f>F28</f>
        <v>0</v>
      </c>
      <c r="D33" s="36">
        <f>+F28</f>
        <v>0</v>
      </c>
      <c r="E33" s="36">
        <f>+F28</f>
        <v>0</v>
      </c>
      <c r="F33" s="36">
        <f>+F28</f>
        <v>0</v>
      </c>
      <c r="H33" s="7"/>
      <c r="I33" s="7"/>
      <c r="J33" s="7"/>
      <c r="K33" s="8"/>
    </row>
    <row r="34" spans="1:15" ht="18.75" customHeight="1">
      <c r="B34" s="34" t="s">
        <v>16</v>
      </c>
      <c r="C34" s="36">
        <f>C33*4/C32</f>
        <v>0</v>
      </c>
      <c r="D34" s="36">
        <f>D33*4/D32</f>
        <v>0</v>
      </c>
      <c r="E34" s="36">
        <f>E33*4/E32</f>
        <v>0</v>
      </c>
      <c r="F34" s="36">
        <f>F33*4/F32</f>
        <v>0</v>
      </c>
      <c r="H34" s="7"/>
      <c r="I34" s="7"/>
      <c r="J34" s="7"/>
      <c r="K34" s="8"/>
    </row>
    <row r="35" spans="1:15" ht="18.75" customHeight="1">
      <c r="B35" s="34" t="s">
        <v>15</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5" ht="26.4">
      <c r="B36" s="43" t="s">
        <v>103</v>
      </c>
      <c r="C36" s="44">
        <f>SUM(C37:C40)</f>
        <v>1720.7543499999999</v>
      </c>
      <c r="D36" s="44">
        <f>SUM(D37:D40)</f>
        <v>1260.9357625</v>
      </c>
      <c r="E36" s="44">
        <f t="shared" ref="E36:F36" si="0">SUM(E37:E40)</f>
        <v>801.11717499999997</v>
      </c>
      <c r="F36" s="44">
        <f t="shared" si="0"/>
        <v>341.2985875</v>
      </c>
      <c r="H36" s="7"/>
      <c r="I36" s="7"/>
      <c r="J36" s="7"/>
      <c r="K36" s="8"/>
    </row>
    <row r="37" spans="1:15" ht="14.4">
      <c r="B37" s="39" t="s">
        <v>26</v>
      </c>
      <c r="C37" s="40">
        <f>+C$35/4-$F$24*(1+$F$29)</f>
        <v>341.2985875</v>
      </c>
      <c r="D37" s="41"/>
      <c r="E37" s="41"/>
      <c r="F37" s="41"/>
      <c r="H37" s="7"/>
      <c r="I37" s="7"/>
      <c r="J37" s="7"/>
      <c r="K37" s="8"/>
    </row>
    <row r="38" spans="1:15" ht="14.4">
      <c r="B38" s="39" t="s">
        <v>27</v>
      </c>
      <c r="C38" s="40">
        <f>+C$35/4</f>
        <v>459.81858749999998</v>
      </c>
      <c r="D38" s="40">
        <f>+D$35/4-$F$24*(1+$F$29)</f>
        <v>341.2985875</v>
      </c>
      <c r="E38" s="41"/>
      <c r="F38" s="42"/>
      <c r="H38" s="7"/>
      <c r="I38" s="7"/>
      <c r="J38" s="7"/>
      <c r="K38" s="8"/>
    </row>
    <row r="39" spans="1:15" ht="14.4">
      <c r="B39" s="39" t="s">
        <v>28</v>
      </c>
      <c r="C39" s="40">
        <f t="shared" ref="C39:D40" si="1">+C$35/4</f>
        <v>459.81858749999998</v>
      </c>
      <c r="D39" s="40">
        <f>+D$35/4</f>
        <v>459.81858749999998</v>
      </c>
      <c r="E39" s="40">
        <f>+E$35/4-$F$24*(1+$F$29)</f>
        <v>341.2985875</v>
      </c>
      <c r="F39" s="42"/>
      <c r="H39" s="7"/>
      <c r="I39" s="7"/>
      <c r="J39" s="7"/>
      <c r="K39" s="8"/>
    </row>
    <row r="40" spans="1:15" ht="14.4">
      <c r="B40" s="39" t="s">
        <v>29</v>
      </c>
      <c r="C40" s="40">
        <f t="shared" si="1"/>
        <v>459.81858749999998</v>
      </c>
      <c r="D40" s="40">
        <f t="shared" si="1"/>
        <v>459.81858749999998</v>
      </c>
      <c r="E40" s="40">
        <f>+E$35/4</f>
        <v>459.81858749999998</v>
      </c>
      <c r="F40" s="40">
        <f>+F$35/4-$F$24*(1+$F$29)</f>
        <v>341.2985875</v>
      </c>
      <c r="H40" s="7"/>
      <c r="I40" s="7"/>
      <c r="J40" s="7"/>
      <c r="K40" s="8"/>
      <c r="N40" s="99"/>
      <c r="O40" s="99"/>
    </row>
    <row r="41" spans="1:15" ht="18.75" customHeight="1">
      <c r="B41" s="31"/>
      <c r="C41" s="31"/>
      <c r="D41" s="31"/>
      <c r="E41" s="31"/>
      <c r="F41" s="31"/>
      <c r="G41" s="10"/>
      <c r="H41" s="7"/>
      <c r="I41" s="7"/>
      <c r="J41" s="7"/>
      <c r="K41" s="8"/>
    </row>
    <row r="42" spans="1:15" ht="15.9" customHeight="1">
      <c r="A42" s="7"/>
      <c r="B42" s="37"/>
      <c r="C42" s="37"/>
      <c r="D42" s="37"/>
      <c r="E42" s="37"/>
      <c r="F42" s="37"/>
      <c r="G42" s="7"/>
      <c r="H42" s="7"/>
      <c r="I42" s="7"/>
      <c r="J42" s="7"/>
      <c r="K42" s="8"/>
    </row>
    <row r="43" spans="1:15" ht="15.9" customHeight="1">
      <c r="B43" s="38"/>
      <c r="C43" s="101"/>
      <c r="D43" s="38"/>
      <c r="E43" s="38"/>
      <c r="F43" s="38"/>
      <c r="G43" s="11"/>
      <c r="N43" s="100"/>
      <c r="O43" s="100"/>
    </row>
  </sheetData>
  <sheetProtection algorithmName="SHA-512" hashValue="6BJh1grnvk4EIvnusOUa1kkwwUK3nEeLWpCWbdv3cDleuWjimlyFOAksSFgKnpa1jUaz/HvUhI3ziAGByWr7gw==" saltValue="en/LEUbBPULG1tU9c5XHrA==" spinCount="100000" sheet="1" objects="1" scenarios="1"/>
  <mergeCells count="7">
    <mergeCell ref="B2:F2"/>
    <mergeCell ref="C5:D5"/>
    <mergeCell ref="E5:E6"/>
    <mergeCell ref="F5:F6"/>
    <mergeCell ref="C15:D15"/>
    <mergeCell ref="E15:E16"/>
    <mergeCell ref="F15:F16"/>
  </mergeCells>
  <dataValidations count="2">
    <dataValidation type="decimal" operator="greaterThanOrEqual" allowBlank="1" showInputMessage="1" showErrorMessage="1" error="Geef een positieve waarde in" sqref="F29" xr:uid="{0FE2FDDF-5F3E-46E6-A10B-F75DBC97CB28}">
      <formula1>0</formula1>
    </dataValidation>
    <dataValidation type="decimal" operator="greaterThanOrEqual" allowBlank="1" showInputMessage="1" showErrorMessage="1" errorTitle="Jaarinkomen" error="U kunt geen negatief jaarinkomen ingeven" sqref="F29" xr:uid="{9D1E606F-51E7-4333-B49A-F34D7D22FE1E}">
      <formula1>0</formula1>
    </dataValidation>
  </dataValidations>
  <hyperlinks>
    <hyperlink ref="H2" location="Home!A1" tooltip="Home" display="Ç" xr:uid="{67008964-D848-4B18-AF27-37B155FA4098}"/>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52DAF-0007-439A-AB59-7A069B7BED44}">
  <sheetPr>
    <tabColor theme="2" tint="-9.9978637043366805E-2"/>
    <pageSetUpPr autoPageBreaks="0" fitToPage="1"/>
  </sheetPr>
  <dimension ref="A1:JK222"/>
  <sheetViews>
    <sheetView showGridLines="0" showRowColHeaders="0" workbookViewId="0"/>
  </sheetViews>
  <sheetFormatPr defaultColWidth="5.75" defaultRowHeight="20.100000000000001" customHeight="1"/>
  <cols>
    <col min="1" max="1" width="5.75" style="50" customWidth="1"/>
    <col min="2" max="2" width="22.875" style="50" customWidth="1"/>
    <col min="3" max="3" width="18.625" style="50" customWidth="1"/>
    <col min="4" max="4" width="22.875" style="50" customWidth="1"/>
    <col min="5" max="5" width="18.625" style="50" customWidth="1"/>
    <col min="6" max="6" width="25.75" style="50" customWidth="1"/>
    <col min="7" max="9" width="5.75" style="50" customWidth="1"/>
    <col min="10" max="10" width="8.375" style="50" customWidth="1"/>
    <col min="11" max="16384" width="5.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48.75" customHeight="1">
      <c r="A2" s="47"/>
      <c r="B2" s="49"/>
      <c r="C2" s="49"/>
      <c r="D2" s="140">
        <f>DTM</f>
        <v>46043</v>
      </c>
      <c r="E2" s="140"/>
      <c r="F2" s="140"/>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32" t="s">
        <v>34</v>
      </c>
      <c r="C4" s="132"/>
      <c r="D4" s="132"/>
      <c r="E4" s="132"/>
      <c r="F4" s="132"/>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53"/>
      <c r="C17" s="49"/>
      <c r="D17" s="49"/>
      <c r="E17" s="49"/>
      <c r="F17" s="49"/>
      <c r="G17" s="47"/>
      <c r="H17" s="47"/>
      <c r="I17" s="47"/>
      <c r="K17" s="47"/>
      <c r="L17" s="47"/>
      <c r="M17" s="47"/>
      <c r="N17" s="47"/>
      <c r="O17" s="47"/>
      <c r="P17" s="47"/>
      <c r="Q17" s="47"/>
      <c r="R17" s="47"/>
      <c r="S17" s="47"/>
      <c r="T17" s="47"/>
      <c r="U17" s="47"/>
      <c r="V17" s="47"/>
      <c r="W17" s="47"/>
      <c r="X17" s="47"/>
      <c r="Y17" s="47"/>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row>
    <row r="18" spans="1:271" ht="20.100000000000001" customHeight="1">
      <c r="A18" s="47"/>
      <c r="B18" s="54"/>
      <c r="C18" s="55"/>
      <c r="D18" s="56" t="s">
        <v>35</v>
      </c>
      <c r="E18" s="57"/>
      <c r="F18" s="54" t="s">
        <v>21</v>
      </c>
      <c r="G18" s="47"/>
      <c r="H18" s="47"/>
      <c r="I18" s="47"/>
      <c r="J18" s="47"/>
      <c r="K18" s="47"/>
      <c r="L18" s="47"/>
      <c r="M18" s="47"/>
      <c r="N18" s="47"/>
      <c r="O18" s="47"/>
      <c r="P18" s="47"/>
      <c r="Q18" s="47"/>
      <c r="R18" s="47"/>
      <c r="S18" s="47"/>
      <c r="T18" s="47"/>
      <c r="U18" s="47"/>
      <c r="V18" s="47"/>
      <c r="W18" s="47"/>
      <c r="X18" s="47"/>
      <c r="Y18" s="47"/>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row>
    <row r="19" spans="1:271" ht="20.100000000000001" customHeight="1">
      <c r="A19" s="47"/>
      <c r="B19" s="54"/>
      <c r="D19" s="68" t="s">
        <v>36</v>
      </c>
      <c r="F19" s="68" t="s">
        <v>50</v>
      </c>
      <c r="G19" s="47"/>
      <c r="H19" s="47"/>
      <c r="I19" s="47"/>
      <c r="J19" s="47"/>
      <c r="K19" s="64"/>
      <c r="L19" s="47"/>
      <c r="M19" s="47"/>
      <c r="N19" s="47"/>
      <c r="O19" s="47"/>
      <c r="P19" s="47"/>
      <c r="Q19" s="47"/>
      <c r="R19" s="47"/>
      <c r="S19" s="47"/>
      <c r="T19" s="47"/>
      <c r="U19" s="47"/>
      <c r="V19" s="47"/>
      <c r="W19" s="47"/>
      <c r="X19" s="47"/>
      <c r="Y19" s="47"/>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row>
    <row r="20" spans="1:271" ht="20.100000000000001" customHeight="1" thickBot="1">
      <c r="A20" s="47"/>
      <c r="F20" s="49"/>
      <c r="G20" s="47"/>
      <c r="H20" s="47"/>
      <c r="I20" s="47"/>
      <c r="J20" s="47"/>
      <c r="K20" s="64"/>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13" t="s">
        <v>91</v>
      </c>
      <c r="C21" s="63"/>
      <c r="D21" s="63"/>
      <c r="E21" s="63"/>
      <c r="F21" s="104" t="s">
        <v>92</v>
      </c>
    </row>
    <row r="22" spans="1:271" ht="12" customHeight="1" thickTop="1">
      <c r="B22" s="60"/>
      <c r="C22" s="60"/>
      <c r="D22" s="60"/>
      <c r="E22" s="60"/>
      <c r="F22" s="60"/>
    </row>
    <row r="23" spans="1:271" ht="12" customHeight="1">
      <c r="B23" s="61" t="s">
        <v>51</v>
      </c>
      <c r="C23" s="62"/>
      <c r="D23" s="62"/>
      <c r="E23" s="62"/>
      <c r="F23" s="62"/>
    </row>
    <row r="24" spans="1:271" ht="12" customHeight="1">
      <c r="B24" s="61" t="s">
        <v>52</v>
      </c>
      <c r="C24" s="63"/>
      <c r="D24" s="63"/>
      <c r="E24" s="63"/>
      <c r="F24" s="63"/>
    </row>
    <row r="25" spans="1:271" ht="12" customHeight="1">
      <c r="B25" s="60"/>
      <c r="C25" s="60"/>
      <c r="D25" s="60"/>
      <c r="E25" s="60"/>
      <c r="F25" s="60"/>
    </row>
    <row r="26" spans="1:271" ht="20.100000000000001" customHeight="1">
      <c r="B26" s="134" t="s">
        <v>108</v>
      </c>
      <c r="C26" s="135"/>
      <c r="D26" s="135"/>
      <c r="E26" s="135"/>
      <c r="F26" s="114" t="s">
        <v>89</v>
      </c>
    </row>
    <row r="27" spans="1:271" ht="20.100000000000001" customHeight="1" thickBot="1">
      <c r="B27" s="136"/>
      <c r="C27" s="137"/>
      <c r="D27" s="137"/>
      <c r="E27" s="137"/>
      <c r="F27" s="114" t="s">
        <v>90</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c r="HL36" s="49"/>
      <c r="HM36" s="49"/>
      <c r="HN36" s="49"/>
      <c r="HO36" s="49"/>
      <c r="HP36" s="49"/>
      <c r="HQ36" s="49"/>
      <c r="HR36" s="49"/>
      <c r="HS36" s="49"/>
      <c r="HT36" s="49"/>
      <c r="HU36" s="49"/>
      <c r="HV36" s="49"/>
      <c r="HW36" s="49"/>
      <c r="HX36" s="49"/>
      <c r="HY36" s="49"/>
      <c r="HZ36" s="49"/>
      <c r="IA36" s="49"/>
      <c r="IB36" s="49"/>
      <c r="IC36" s="49"/>
      <c r="ID36" s="49"/>
      <c r="IE36" s="49"/>
      <c r="IF36" s="49"/>
      <c r="IG36" s="49"/>
      <c r="IH36" s="49"/>
      <c r="II36" s="49"/>
      <c r="IJ36" s="49"/>
      <c r="IK36" s="49"/>
      <c r="IL36" s="49"/>
      <c r="IM36" s="49"/>
      <c r="IN36" s="49"/>
      <c r="IO36" s="49"/>
      <c r="IP36" s="49"/>
      <c r="IQ36" s="49"/>
      <c r="IR36" s="49"/>
      <c r="IS36" s="49"/>
      <c r="IT36" s="49"/>
      <c r="IU36" s="49"/>
      <c r="IV36" s="49"/>
      <c r="IW36" s="49"/>
      <c r="IX36" s="49"/>
      <c r="IY36" s="49"/>
      <c r="IZ36" s="49"/>
      <c r="JA36" s="49"/>
      <c r="JB36" s="49"/>
      <c r="JC36" s="49"/>
      <c r="JD36" s="49"/>
      <c r="JE36" s="49"/>
      <c r="JF36" s="49"/>
      <c r="JG36" s="49"/>
      <c r="JH36" s="49"/>
      <c r="JI36" s="49"/>
      <c r="JJ36" s="49"/>
      <c r="J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66"/>
      <c r="D39" s="66"/>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66"/>
      <c r="D48" s="66"/>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c r="GX85" s="49"/>
      <c r="GY85" s="49"/>
      <c r="GZ85" s="49"/>
      <c r="HA85" s="49"/>
      <c r="HB85" s="49"/>
      <c r="HC85" s="49"/>
      <c r="HD85" s="49"/>
      <c r="HE85" s="49"/>
      <c r="HF85" s="49"/>
      <c r="HG85" s="49"/>
      <c r="HH85" s="49"/>
      <c r="HI85" s="49"/>
      <c r="HJ85" s="49"/>
      <c r="HK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row r="222" spans="7:205" ht="20.100000000000001" customHeight="1">
      <c r="G222" s="47"/>
      <c r="H222" s="47"/>
      <c r="I222" s="47"/>
      <c r="J222" s="47"/>
      <c r="K222" s="47"/>
      <c r="L222" s="47"/>
      <c r="M222" s="47"/>
      <c r="N222" s="47"/>
      <c r="O222" s="47"/>
      <c r="P222" s="47"/>
      <c r="Q222" s="47"/>
      <c r="R222" s="47"/>
      <c r="S222" s="47"/>
      <c r="T222" s="47"/>
      <c r="U222" s="47"/>
      <c r="V222" s="47"/>
      <c r="W222" s="47"/>
      <c r="X222" s="47"/>
      <c r="Y222" s="47"/>
      <c r="Z222" s="47"/>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c r="FF222" s="49"/>
      <c r="FG222" s="49"/>
      <c r="FH222" s="49"/>
      <c r="FI222" s="49"/>
      <c r="FJ222" s="49"/>
      <c r="FK222" s="49"/>
      <c r="FL222" s="49"/>
      <c r="FM222" s="49"/>
      <c r="FN222" s="49"/>
      <c r="FO222" s="49"/>
      <c r="FP222" s="49"/>
      <c r="FQ222" s="49"/>
      <c r="FR222" s="49"/>
      <c r="FS222" s="49"/>
      <c r="FT222" s="49"/>
      <c r="FU222" s="49"/>
      <c r="FV222" s="49"/>
      <c r="FW222" s="49"/>
      <c r="FX222" s="49"/>
      <c r="FY222" s="49"/>
      <c r="FZ222" s="49"/>
      <c r="GA222" s="49"/>
      <c r="GB222" s="49"/>
      <c r="GC222" s="49"/>
      <c r="GD222" s="49"/>
      <c r="GE222" s="49"/>
      <c r="GF222" s="49"/>
      <c r="GG222" s="49"/>
      <c r="GH222" s="49"/>
      <c r="GI222" s="49"/>
      <c r="GJ222" s="49"/>
      <c r="GK222" s="49"/>
      <c r="GL222" s="49"/>
      <c r="GM222" s="49"/>
      <c r="GN222" s="49"/>
      <c r="GO222" s="49"/>
      <c r="GP222" s="49"/>
      <c r="GQ222" s="49"/>
      <c r="GR222" s="49"/>
      <c r="GS222" s="49"/>
      <c r="GT222" s="49"/>
      <c r="GU222" s="49"/>
      <c r="GV222" s="49"/>
      <c r="GW222" s="49"/>
    </row>
  </sheetData>
  <sheetProtection algorithmName="SHA-512" hashValue="kKnARIVCZajo6RTLweVD0HRowLFqO5EDdkPd6V9oD/lYEg2wysM3LKBrvTSiFUg8mYGkLZG6SZPBtU252wLglw==" saltValue="LiQxkSYWfK8CPoq862wziA==" spinCount="100000" sheet="1" objects="1" scenarios="1"/>
  <mergeCells count="3">
    <mergeCell ref="B4:F4"/>
    <mergeCell ref="D2:F2"/>
    <mergeCell ref="B26:E27"/>
  </mergeCells>
  <hyperlinks>
    <hyperlink ref="D19" location="'1 FR'!A1" tooltip="Outil de calcul" display="} Cliquez ici" xr:uid="{23F55EF3-053A-41B9-A782-70D43B688D9D}"/>
    <hyperlink ref="F19" r:id="rId1" tooltip="Checklist" xr:uid="{7523BF8D-BE69-48DF-90C7-79A23A3C5A82}"/>
    <hyperlink ref="F21" r:id="rId2" tooltip="Contactez la rédaction" xr:uid="{B8E7BFD9-A3CB-4E18-B3F9-F1DA2E88CB56}"/>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3262F-5D62-4A1F-9CC2-CA38207FDA1C}">
  <sheetPr>
    <tabColor theme="2" tint="-9.9978637043366805E-2"/>
    <pageSetUpPr autoPageBreaks="0"/>
  </sheetPr>
  <dimension ref="A1:K43"/>
  <sheetViews>
    <sheetView showGridLines="0" showRowColHeaders="0" zoomScaleNormal="100" workbookViewId="0"/>
  </sheetViews>
  <sheetFormatPr defaultColWidth="9.125" defaultRowHeight="15.9" customHeight="1"/>
  <cols>
    <col min="1" max="1" width="5.875" style="9" customWidth="1"/>
    <col min="2" max="2" width="38.125" style="9" customWidth="1"/>
    <col min="3" max="3" width="18.875" style="9" customWidth="1"/>
    <col min="4" max="4" width="22.875" style="9" customWidth="1"/>
    <col min="5" max="5" width="18.875" style="9" customWidth="1"/>
    <col min="6" max="6" width="19.375" style="9" customWidth="1"/>
    <col min="7" max="11" width="5.875" style="9" customWidth="1"/>
    <col min="12" max="12" width="10.375" style="9" bestFit="1" customWidth="1"/>
    <col min="13" max="16384" width="9.125" style="9"/>
  </cols>
  <sheetData>
    <row r="1" spans="2:11" ht="15.9" customHeight="1" thickBot="1"/>
    <row r="2" spans="2:11" ht="30" customHeight="1" thickBot="1">
      <c r="B2" s="141" t="s">
        <v>96</v>
      </c>
      <c r="C2" s="141"/>
      <c r="D2" s="141"/>
      <c r="E2" s="141"/>
      <c r="F2" s="141"/>
      <c r="H2" s="3" t="s">
        <v>0</v>
      </c>
      <c r="I2" s="4" t="s">
        <v>1</v>
      </c>
      <c r="J2" s="5" t="s">
        <v>2</v>
      </c>
      <c r="K2" s="5" t="s">
        <v>3</v>
      </c>
    </row>
    <row r="3" spans="2:11" ht="15.9" customHeight="1">
      <c r="B3" s="2"/>
      <c r="C3" s="2"/>
      <c r="D3" s="1"/>
      <c r="E3" s="1"/>
      <c r="F3" s="1"/>
      <c r="H3" s="6"/>
      <c r="I3" s="6"/>
      <c r="J3" s="6"/>
      <c r="K3" s="6"/>
    </row>
    <row r="4" spans="2:11" ht="15.9" customHeight="1">
      <c r="B4" s="13" t="s">
        <v>98</v>
      </c>
      <c r="C4" s="18"/>
      <c r="D4" s="14"/>
      <c r="E4" s="14"/>
      <c r="F4" s="14"/>
      <c r="H4" s="7"/>
      <c r="I4" s="7"/>
      <c r="J4" s="7"/>
      <c r="K4" s="8"/>
    </row>
    <row r="5" spans="2:11" ht="15.9" customHeight="1">
      <c r="B5" s="19"/>
      <c r="C5" s="142" t="s">
        <v>37</v>
      </c>
      <c r="D5" s="142"/>
      <c r="E5" s="142" t="s">
        <v>38</v>
      </c>
      <c r="F5" s="142" t="s">
        <v>39</v>
      </c>
      <c r="H5" s="7"/>
      <c r="I5" s="7"/>
      <c r="J5" s="7"/>
      <c r="K5" s="8"/>
    </row>
    <row r="6" spans="2:11" ht="15.9" customHeight="1">
      <c r="B6" s="19"/>
      <c r="C6" s="67" t="s">
        <v>40</v>
      </c>
      <c r="D6" s="67" t="s">
        <v>41</v>
      </c>
      <c r="E6" s="142"/>
      <c r="F6" s="142"/>
      <c r="H6" s="7"/>
      <c r="I6" s="7"/>
      <c r="J6" s="7"/>
      <c r="K6" s="8"/>
    </row>
    <row r="7" spans="2:11" ht="15.9" customHeight="1">
      <c r="B7" s="19"/>
      <c r="C7" s="21">
        <v>0</v>
      </c>
      <c r="D7" s="21">
        <v>17374.080000000002</v>
      </c>
      <c r="E7" s="22" t="s">
        <v>22</v>
      </c>
      <c r="F7" s="21">
        <f>+D7*0.205</f>
        <v>3561.6864</v>
      </c>
      <c r="H7" s="7"/>
      <c r="I7" s="7"/>
      <c r="J7" s="7"/>
      <c r="K7" s="8"/>
    </row>
    <row r="8" spans="2:11" ht="15.9" customHeight="1">
      <c r="B8" s="23"/>
      <c r="C8" s="21">
        <f>+D7</f>
        <v>17374.080000000002</v>
      </c>
      <c r="D8" s="21">
        <v>75024.539999999994</v>
      </c>
      <c r="E8" s="24">
        <v>0.20499999999999999</v>
      </c>
      <c r="F8" s="21">
        <f>+(D8-C8)*E8</f>
        <v>11818.344299999997</v>
      </c>
      <c r="H8" s="12"/>
      <c r="I8" s="7"/>
      <c r="J8" s="7"/>
      <c r="K8" s="8"/>
    </row>
    <row r="9" spans="2:11" ht="15.9" customHeight="1">
      <c r="B9" s="19"/>
      <c r="C9" s="21">
        <f>D8</f>
        <v>75024.539999999994</v>
      </c>
      <c r="D9" s="21">
        <v>110562.42</v>
      </c>
      <c r="E9" s="24">
        <v>0.1416</v>
      </c>
      <c r="F9" s="21">
        <f>+(D9-C9)*E9</f>
        <v>5032.1638080000012</v>
      </c>
      <c r="H9" s="7"/>
      <c r="I9" s="7"/>
      <c r="J9" s="7"/>
      <c r="K9" s="8"/>
    </row>
    <row r="10" spans="2:11" ht="15.9" customHeight="1">
      <c r="B10" s="19"/>
      <c r="C10" s="25" t="s">
        <v>12</v>
      </c>
      <c r="D10" s="21">
        <f>D9</f>
        <v>110562.42</v>
      </c>
      <c r="E10" s="24">
        <v>0</v>
      </c>
      <c r="F10" s="21">
        <v>0</v>
      </c>
      <c r="H10" s="12"/>
      <c r="I10" s="7"/>
      <c r="J10" s="7"/>
      <c r="K10" s="8"/>
    </row>
    <row r="11" spans="2:11" ht="15.9" customHeight="1">
      <c r="B11" s="19"/>
      <c r="C11" s="26"/>
      <c r="D11" s="27"/>
      <c r="E11" s="28" t="s">
        <v>13</v>
      </c>
      <c r="F11" s="29">
        <f>SUM(F7:F10)</f>
        <v>20412.194508</v>
      </c>
      <c r="H11" s="7"/>
      <c r="I11" s="7"/>
      <c r="J11" s="7"/>
      <c r="K11" s="8"/>
    </row>
    <row r="12" spans="2:11" ht="15.9" customHeight="1">
      <c r="B12" s="19"/>
      <c r="C12" s="19"/>
      <c r="D12" s="19"/>
      <c r="E12" s="19"/>
      <c r="F12" s="30" t="s">
        <v>42</v>
      </c>
      <c r="H12" s="7"/>
      <c r="I12" s="7"/>
      <c r="J12" s="7"/>
      <c r="K12" s="8"/>
    </row>
    <row r="13" spans="2:11" ht="15.9" customHeight="1">
      <c r="B13" s="19"/>
      <c r="C13" s="19"/>
      <c r="D13" s="19"/>
      <c r="E13" s="19"/>
      <c r="F13" s="30"/>
      <c r="H13" s="7"/>
      <c r="I13" s="7"/>
      <c r="J13" s="7"/>
      <c r="K13" s="8"/>
    </row>
    <row r="14" spans="2:11" ht="15.9" customHeight="1">
      <c r="B14" s="13" t="s">
        <v>100</v>
      </c>
      <c r="C14" s="19"/>
      <c r="D14" s="19"/>
      <c r="E14" s="19"/>
      <c r="F14" s="19"/>
      <c r="H14" s="7"/>
      <c r="I14" s="7"/>
      <c r="J14" s="7"/>
      <c r="K14" s="8"/>
    </row>
    <row r="15" spans="2:11" ht="15.9" customHeight="1">
      <c r="B15" s="19"/>
      <c r="C15" s="142" t="s">
        <v>37</v>
      </c>
      <c r="D15" s="142"/>
      <c r="E15" s="142" t="s">
        <v>38</v>
      </c>
      <c r="F15" s="142" t="s">
        <v>39</v>
      </c>
      <c r="H15" s="7"/>
      <c r="I15" s="7"/>
      <c r="J15" s="7"/>
      <c r="K15" s="8"/>
    </row>
    <row r="16" spans="2:11" ht="15.9" customHeight="1">
      <c r="B16" s="19"/>
      <c r="C16" s="67" t="s">
        <v>40</v>
      </c>
      <c r="D16" s="67" t="s">
        <v>41</v>
      </c>
      <c r="E16" s="142"/>
      <c r="F16" s="142"/>
      <c r="H16" s="7"/>
      <c r="I16" s="7"/>
      <c r="J16" s="7"/>
      <c r="K16" s="8"/>
    </row>
    <row r="17" spans="2:11" ht="15.9" customHeight="1">
      <c r="B17" s="31"/>
      <c r="C17" s="21">
        <v>0</v>
      </c>
      <c r="D17" s="21">
        <v>8972.07</v>
      </c>
      <c r="E17" s="22" t="s">
        <v>22</v>
      </c>
      <c r="F17" s="21">
        <f>+D17*0.205</f>
        <v>1839.2743499999999</v>
      </c>
      <c r="H17" s="7"/>
      <c r="I17" s="7"/>
      <c r="J17" s="7"/>
      <c r="K17" s="8"/>
    </row>
    <row r="18" spans="2:11" ht="15.9" customHeight="1">
      <c r="B18" s="31"/>
      <c r="C18" s="21">
        <f>+D17</f>
        <v>8972.07</v>
      </c>
      <c r="D18" s="21">
        <v>75024.539999999994</v>
      </c>
      <c r="E18" s="24">
        <v>0.20499999999999999</v>
      </c>
      <c r="F18" s="21">
        <f>+(D18-C18)*E18</f>
        <v>13540.75635</v>
      </c>
      <c r="H18" s="7"/>
      <c r="I18" s="7"/>
      <c r="J18" s="7"/>
      <c r="K18" s="8"/>
    </row>
    <row r="19" spans="2:11" ht="15.9" customHeight="1">
      <c r="B19" s="31"/>
      <c r="C19" s="21">
        <f>D18</f>
        <v>75024.539999999994</v>
      </c>
      <c r="D19" s="21">
        <v>110562.42</v>
      </c>
      <c r="E19" s="24">
        <v>0.1416</v>
      </c>
      <c r="F19" s="21">
        <f>+(D19-C19)*E19</f>
        <v>5032.1638080000012</v>
      </c>
      <c r="H19" s="7"/>
      <c r="I19" s="7"/>
      <c r="J19" s="7"/>
      <c r="K19" s="8"/>
    </row>
    <row r="20" spans="2:11" ht="15.9" customHeight="1">
      <c r="B20" s="31"/>
      <c r="C20" s="25" t="s">
        <v>12</v>
      </c>
      <c r="D20" s="21">
        <f>D19</f>
        <v>110562.42</v>
      </c>
      <c r="E20" s="24">
        <v>0</v>
      </c>
      <c r="F20" s="21">
        <v>0</v>
      </c>
      <c r="H20" s="7"/>
      <c r="I20" s="7"/>
      <c r="J20" s="7"/>
      <c r="K20" s="8"/>
    </row>
    <row r="21" spans="2:11" ht="15.9" customHeight="1">
      <c r="B21" s="19"/>
      <c r="C21" s="26"/>
      <c r="D21" s="27"/>
      <c r="E21" s="28" t="s">
        <v>13</v>
      </c>
      <c r="F21" s="29">
        <f>SUM(F17:F20)</f>
        <v>20412.194508</v>
      </c>
      <c r="H21" s="7"/>
      <c r="I21" s="7"/>
      <c r="J21" s="7"/>
      <c r="K21" s="8"/>
    </row>
    <row r="22" spans="2:11" ht="15.9" customHeight="1">
      <c r="B22" s="19"/>
      <c r="C22" s="19"/>
      <c r="D22" s="19"/>
      <c r="E22" s="19"/>
      <c r="F22" s="30" t="s">
        <v>42</v>
      </c>
      <c r="H22" s="7"/>
      <c r="I22" s="7"/>
      <c r="J22" s="7"/>
      <c r="K22" s="8"/>
    </row>
    <row r="23" spans="2:11" ht="15.9" customHeight="1">
      <c r="B23" s="19"/>
      <c r="C23" s="19"/>
      <c r="D23" s="19"/>
      <c r="E23" s="19"/>
      <c r="F23" s="30"/>
      <c r="H23" s="7"/>
      <c r="I23" s="7"/>
      <c r="J23" s="7"/>
      <c r="K23" s="8"/>
    </row>
    <row r="24" spans="2:11" ht="15.9" customHeight="1">
      <c r="B24" s="13" t="s">
        <v>53</v>
      </c>
      <c r="C24" s="19"/>
      <c r="D24" s="19"/>
      <c r="E24" s="19"/>
      <c r="F24" s="45">
        <f>118.52*1</f>
        <v>118.52</v>
      </c>
      <c r="H24" s="7"/>
      <c r="I24" s="7"/>
      <c r="J24" s="7"/>
      <c r="K24" s="8"/>
    </row>
    <row r="25" spans="2:11" ht="15.9" customHeight="1">
      <c r="B25" s="19"/>
      <c r="C25" s="19"/>
      <c r="D25" s="19"/>
      <c r="E25" s="19"/>
      <c r="F25" s="19"/>
      <c r="H25" s="7"/>
      <c r="I25" s="7"/>
      <c r="J25" s="7"/>
      <c r="K25" s="8"/>
    </row>
    <row r="26" spans="2:11" ht="15.9" customHeight="1">
      <c r="B26" s="19"/>
      <c r="C26" s="19"/>
      <c r="D26" s="19"/>
      <c r="E26" s="19"/>
      <c r="F26" s="19"/>
      <c r="H26" s="7"/>
      <c r="I26" s="7"/>
      <c r="J26" s="7"/>
      <c r="K26" s="8"/>
    </row>
    <row r="27" spans="2:11" ht="15.9" customHeight="1">
      <c r="B27" s="13" t="s">
        <v>54</v>
      </c>
      <c r="C27" s="19"/>
      <c r="D27" s="19"/>
      <c r="E27" s="19"/>
      <c r="F27" s="19"/>
      <c r="H27" s="7"/>
      <c r="I27" s="7"/>
      <c r="J27" s="7"/>
      <c r="K27" s="8"/>
    </row>
    <row r="28" spans="2:11" ht="15.9" customHeight="1">
      <c r="B28" s="32" t="s">
        <v>104</v>
      </c>
      <c r="C28" s="19"/>
      <c r="D28" s="19"/>
      <c r="E28" s="19"/>
      <c r="F28" s="46">
        <v>0</v>
      </c>
      <c r="H28" s="7"/>
      <c r="I28" s="7"/>
      <c r="J28" s="7"/>
      <c r="K28" s="8"/>
    </row>
    <row r="29" spans="2:11" ht="15.9" customHeight="1">
      <c r="B29" s="15" t="s">
        <v>55</v>
      </c>
      <c r="C29" s="16"/>
      <c r="D29" s="19"/>
      <c r="E29" s="19"/>
      <c r="F29" s="17">
        <v>0</v>
      </c>
      <c r="H29" s="7"/>
      <c r="I29" s="7"/>
      <c r="J29" s="7"/>
      <c r="K29" s="8"/>
    </row>
    <row r="30" spans="2:11" ht="15.9" customHeight="1">
      <c r="B30" s="19"/>
      <c r="C30" s="19"/>
      <c r="D30" s="19"/>
      <c r="E30" s="19"/>
      <c r="F30" s="19"/>
      <c r="H30" s="7"/>
      <c r="I30" s="7"/>
      <c r="J30" s="7"/>
      <c r="K30" s="8"/>
    </row>
    <row r="31" spans="2:11" ht="18.75" customHeight="1">
      <c r="B31" s="33" t="s">
        <v>60</v>
      </c>
      <c r="C31" s="20" t="s">
        <v>43</v>
      </c>
      <c r="D31" s="20" t="s">
        <v>44</v>
      </c>
      <c r="E31" s="20" t="s">
        <v>45</v>
      </c>
      <c r="F31" s="20" t="s">
        <v>46</v>
      </c>
      <c r="H31" s="7"/>
      <c r="I31" s="7"/>
      <c r="J31" s="7"/>
      <c r="K31" s="8"/>
    </row>
    <row r="32" spans="2:11" ht="18.75" customHeight="1">
      <c r="B32" s="34" t="s">
        <v>47</v>
      </c>
      <c r="C32" s="35">
        <v>4</v>
      </c>
      <c r="D32" s="35">
        <v>3</v>
      </c>
      <c r="E32" s="35">
        <v>2</v>
      </c>
      <c r="F32" s="35">
        <v>1</v>
      </c>
      <c r="H32" s="7"/>
      <c r="I32" s="7"/>
      <c r="J32" s="7"/>
      <c r="K32" s="8"/>
    </row>
    <row r="33" spans="1:11" ht="18.75" customHeight="1">
      <c r="B33" s="34" t="s">
        <v>105</v>
      </c>
      <c r="C33" s="36">
        <f>F28</f>
        <v>0</v>
      </c>
      <c r="D33" s="36">
        <f>+F28</f>
        <v>0</v>
      </c>
      <c r="E33" s="36">
        <f>+F28</f>
        <v>0</v>
      </c>
      <c r="F33" s="36">
        <f>+F28</f>
        <v>0</v>
      </c>
      <c r="H33" s="7"/>
      <c r="I33" s="7"/>
      <c r="J33" s="7"/>
      <c r="K33" s="8"/>
    </row>
    <row r="34" spans="1:11" ht="18.75" customHeight="1">
      <c r="B34" s="34" t="s">
        <v>48</v>
      </c>
      <c r="C34" s="36">
        <f>C33*4/C32</f>
        <v>0</v>
      </c>
      <c r="D34" s="36">
        <f>D33*4/D32</f>
        <v>0</v>
      </c>
      <c r="E34" s="36">
        <f>E33*4/E32</f>
        <v>0</v>
      </c>
      <c r="F34" s="36">
        <f>F33*4/F32</f>
        <v>0</v>
      </c>
      <c r="H34" s="7"/>
      <c r="I34" s="7"/>
      <c r="J34" s="7"/>
      <c r="K34" s="8"/>
    </row>
    <row r="35" spans="1:11" ht="18.75" customHeight="1">
      <c r="B35" s="34" t="s">
        <v>49</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1" ht="26.4">
      <c r="B36" s="43" t="s">
        <v>106</v>
      </c>
      <c r="C36" s="44">
        <f>SUM(C37:C40)</f>
        <v>1720.7543499999999</v>
      </c>
      <c r="D36" s="44">
        <f>SUM(D37:D40)</f>
        <v>1260.9357625</v>
      </c>
      <c r="E36" s="44">
        <f>SUM(E37:E40)</f>
        <v>801.11717499999997</v>
      </c>
      <c r="F36" s="44">
        <f t="shared" ref="F36" si="0">SUM(F37:F40)</f>
        <v>341.2985875</v>
      </c>
      <c r="H36" s="7"/>
      <c r="I36" s="7"/>
      <c r="J36" s="7"/>
      <c r="K36" s="8"/>
    </row>
    <row r="37" spans="1:11" ht="14.4">
      <c r="B37" s="39" t="s">
        <v>56</v>
      </c>
      <c r="C37" s="40">
        <f>+C$35/4-$F$24*(1+$F$29)</f>
        <v>341.2985875</v>
      </c>
      <c r="D37" s="41"/>
      <c r="E37" s="41"/>
      <c r="F37" s="41"/>
      <c r="H37" s="7"/>
      <c r="I37" s="7"/>
      <c r="J37" s="7"/>
      <c r="K37" s="8"/>
    </row>
    <row r="38" spans="1:11" ht="14.4">
      <c r="B38" s="39" t="s">
        <v>57</v>
      </c>
      <c r="C38" s="40">
        <f>+C$35/4</f>
        <v>459.81858749999998</v>
      </c>
      <c r="D38" s="40">
        <f>+D$35/4-$F$24*(1+$F$29)</f>
        <v>341.2985875</v>
      </c>
      <c r="E38" s="41"/>
      <c r="F38" s="42"/>
      <c r="H38" s="7"/>
      <c r="I38" s="7"/>
      <c r="J38" s="7"/>
      <c r="K38" s="8"/>
    </row>
    <row r="39" spans="1:11" ht="14.4">
      <c r="B39" s="39" t="s">
        <v>58</v>
      </c>
      <c r="C39" s="40">
        <f t="shared" ref="C39:D40" si="1">+C$35/4</f>
        <v>459.81858749999998</v>
      </c>
      <c r="D39" s="40">
        <f>+D$35/4</f>
        <v>459.81858749999998</v>
      </c>
      <c r="E39" s="40">
        <f>+E$35/4-$F$24*(1+$F$29)</f>
        <v>341.2985875</v>
      </c>
      <c r="F39" s="42"/>
      <c r="H39" s="7"/>
      <c r="I39" s="7"/>
      <c r="J39" s="7"/>
      <c r="K39" s="8"/>
    </row>
    <row r="40" spans="1:11" ht="14.4">
      <c r="B40" s="39" t="s">
        <v>59</v>
      </c>
      <c r="C40" s="40">
        <f t="shared" si="1"/>
        <v>459.81858749999998</v>
      </c>
      <c r="D40" s="40">
        <f t="shared" si="1"/>
        <v>459.81858749999998</v>
      </c>
      <c r="E40" s="40">
        <f>+E$35/4</f>
        <v>459.81858749999998</v>
      </c>
      <c r="F40" s="40">
        <f>+F$35/4-$F$24*(1+$F$29)</f>
        <v>341.2985875</v>
      </c>
      <c r="H40" s="7"/>
      <c r="I40" s="7"/>
      <c r="J40" s="7"/>
      <c r="K40" s="8"/>
    </row>
    <row r="41" spans="1:11" ht="18.75" customHeight="1">
      <c r="B41" s="31"/>
      <c r="C41" s="31"/>
      <c r="D41" s="31"/>
      <c r="E41" s="31"/>
      <c r="F41" s="31"/>
      <c r="G41" s="10"/>
      <c r="H41" s="7"/>
      <c r="I41" s="7"/>
      <c r="J41" s="7"/>
      <c r="K41" s="8"/>
    </row>
    <row r="42" spans="1:11" ht="15.9" customHeight="1">
      <c r="A42" s="7"/>
      <c r="B42" s="37"/>
      <c r="C42" s="37"/>
      <c r="D42" s="37"/>
      <c r="E42" s="37"/>
      <c r="F42" s="37"/>
      <c r="G42" s="7"/>
      <c r="H42" s="7"/>
      <c r="I42" s="7"/>
      <c r="J42" s="7"/>
      <c r="K42" s="8"/>
    </row>
    <row r="43" spans="1:11" ht="15.9" customHeight="1">
      <c r="B43" s="38"/>
      <c r="C43" s="38"/>
      <c r="D43" s="38"/>
      <c r="E43" s="38"/>
      <c r="F43" s="38"/>
      <c r="G43" s="11"/>
    </row>
  </sheetData>
  <sheetProtection algorithmName="SHA-512" hashValue="cPq0qd5NySDBzHwNNu1MJmjAkxHHGGXtD4/po1KdIyI0h1PXwyz65Ux/NAUqqobnviWtye9D/zlb6Kv0TuLtSQ==" saltValue="HY/6C/P/AvXThAyhUrVung==" spinCount="100000" sheet="1" objects="1" scenarios="1"/>
  <mergeCells count="7">
    <mergeCell ref="B2:F2"/>
    <mergeCell ref="C5:D5"/>
    <mergeCell ref="E5:E6"/>
    <mergeCell ref="F5:F6"/>
    <mergeCell ref="C15:D15"/>
    <mergeCell ref="E15:E16"/>
    <mergeCell ref="F15:F16"/>
  </mergeCells>
  <phoneticPr fontId="26" type="noConversion"/>
  <dataValidations count="2">
    <dataValidation type="decimal" operator="greaterThanOrEqual" allowBlank="1" showInputMessage="1" showErrorMessage="1" errorTitle="Jaarinkomen" error="U kunt geen negatief jaarinkomen ingeven" sqref="F29" xr:uid="{2EDECF29-B8D1-48D8-99D4-FECAD5A7BD9C}">
      <formula1>0</formula1>
    </dataValidation>
    <dataValidation type="decimal" operator="greaterThanOrEqual" allowBlank="1" showInputMessage="1" showErrorMessage="1" error="Geef een positieve waarde in" sqref="F29" xr:uid="{829CA521-88F2-4B56-AE73-4D02C27EBD7B}">
      <formula1>0</formula1>
    </dataValidation>
  </dataValidations>
  <hyperlinks>
    <hyperlink ref="H2" location="'Home FR'!A1" tooltip="Home" display="Ç" xr:uid="{1E92AA37-7F8B-44DE-8F0C-219D91EDC935}"/>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88276-36BC-4EE2-AEBF-13F6878A230A}">
  <sheetPr>
    <tabColor theme="6" tint="0.79998168889431442"/>
    <pageSetUpPr autoPageBreaks="0" fitToPage="1"/>
  </sheetPr>
  <dimension ref="A1:JK221"/>
  <sheetViews>
    <sheetView showGridLines="0" showRowColHeaders="0" workbookViewId="0"/>
  </sheetViews>
  <sheetFormatPr defaultColWidth="5.75" defaultRowHeight="20.100000000000001" customHeight="1"/>
  <cols>
    <col min="1" max="1" width="5.75" style="50" customWidth="1"/>
    <col min="2" max="2" width="22.875" style="50" customWidth="1"/>
    <col min="3" max="3" width="18.625" style="50" customWidth="1"/>
    <col min="4" max="4" width="22.875" style="50" customWidth="1"/>
    <col min="5" max="5" width="18.625" style="50" customWidth="1"/>
    <col min="6" max="6" width="25.75" style="50" customWidth="1"/>
    <col min="7" max="9" width="5.75" style="50" customWidth="1"/>
    <col min="10" max="10" width="8.375" style="50" customWidth="1"/>
    <col min="11" max="16384" width="5.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138.75" customHeight="1">
      <c r="A2" s="47"/>
      <c r="B2" s="143" cm="1">
        <f t="array" ref="B2">DTM</f>
        <v>46043</v>
      </c>
      <c r="C2" s="143"/>
      <c r="D2" s="143"/>
      <c r="E2" s="143"/>
      <c r="F2" s="143"/>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44" t="s">
        <v>17</v>
      </c>
      <c r="C4" s="126"/>
      <c r="D4" s="126"/>
      <c r="E4" s="126"/>
      <c r="F4" s="126"/>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F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72" t="s">
        <v>19</v>
      </c>
      <c r="C17" s="71"/>
      <c r="E17" s="47"/>
      <c r="F17" s="47"/>
      <c r="G17" s="47"/>
      <c r="H17" s="47"/>
      <c r="I17" s="47"/>
      <c r="J17" s="47"/>
      <c r="K17" s="47"/>
      <c r="L17" s="47"/>
      <c r="M17" s="47"/>
      <c r="N17" s="47"/>
      <c r="O17" s="47"/>
      <c r="P17" s="47"/>
      <c r="Q17" s="47"/>
      <c r="R17" s="47"/>
      <c r="S17" s="47"/>
      <c r="T17" s="47"/>
      <c r="U17" s="47"/>
      <c r="V17" s="47"/>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row>
    <row r="18" spans="1:271" ht="20.100000000000001" customHeight="1">
      <c r="A18" s="47"/>
      <c r="B18" s="70" t="s">
        <v>20</v>
      </c>
      <c r="C18" s="69"/>
      <c r="D18" s="66"/>
      <c r="E18" s="47"/>
      <c r="F18" s="47"/>
      <c r="G18" s="47"/>
      <c r="H18" s="47"/>
      <c r="I18" s="47"/>
      <c r="J18" s="47"/>
      <c r="K18" s="47"/>
      <c r="L18" s="47"/>
      <c r="M18" s="47"/>
      <c r="N18" s="47"/>
      <c r="O18" s="47"/>
      <c r="P18" s="47"/>
      <c r="Q18" s="47"/>
      <c r="R18" s="47"/>
      <c r="S18" s="47"/>
      <c r="T18" s="47"/>
      <c r="U18" s="47"/>
      <c r="V18" s="47"/>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row>
    <row r="19" spans="1:271" ht="20.100000000000001" customHeight="1">
      <c r="A19" s="47"/>
      <c r="B19" s="58"/>
      <c r="C19" s="58"/>
      <c r="D19" s="58"/>
      <c r="E19" s="47"/>
      <c r="F19" s="47"/>
      <c r="G19" s="47"/>
      <c r="H19" s="47"/>
      <c r="I19" s="47"/>
      <c r="J19" s="47"/>
      <c r="K19" s="47"/>
      <c r="L19" s="47"/>
      <c r="M19" s="47"/>
      <c r="N19" s="47"/>
      <c r="O19" s="47"/>
      <c r="P19" s="47"/>
      <c r="Q19" s="47"/>
      <c r="R19" s="47"/>
      <c r="S19" s="47"/>
      <c r="T19" s="47"/>
      <c r="U19" s="47"/>
      <c r="V19" s="47"/>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row>
    <row r="20" spans="1:271" ht="20.100000000000001" customHeight="1" thickBot="1">
      <c r="A20" s="47"/>
      <c r="C20" s="49"/>
      <c r="D20" s="49"/>
      <c r="E20" s="49"/>
      <c r="F20" s="49"/>
      <c r="G20" s="47"/>
      <c r="H20" s="47"/>
      <c r="I20" s="47"/>
      <c r="J20" s="47"/>
      <c r="K20" s="47"/>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15" t="s">
        <v>87</v>
      </c>
      <c r="C21" s="103"/>
      <c r="D21" s="116"/>
      <c r="E21" s="103"/>
      <c r="F21" s="117" t="s">
        <v>88</v>
      </c>
    </row>
    <row r="22" spans="1:271" ht="12" thickTop="1">
      <c r="B22" s="105"/>
      <c r="C22" s="63"/>
      <c r="D22" s="63"/>
      <c r="E22" s="63"/>
      <c r="F22" s="106"/>
    </row>
    <row r="23" spans="1:271" ht="11.4">
      <c r="B23" s="105" t="s">
        <v>32</v>
      </c>
      <c r="C23" s="62"/>
      <c r="D23" s="62"/>
      <c r="E23" s="62"/>
      <c r="F23" s="107"/>
    </row>
    <row r="24" spans="1:271" ht="11.4">
      <c r="B24" s="105" t="s">
        <v>33</v>
      </c>
      <c r="C24" s="63"/>
      <c r="D24" s="63"/>
      <c r="E24" s="63"/>
      <c r="F24" s="108"/>
    </row>
    <row r="25" spans="1:271" ht="11.4">
      <c r="B25" s="109"/>
      <c r="C25" s="60"/>
      <c r="D25" s="60"/>
      <c r="E25" s="60"/>
      <c r="F25" s="110"/>
    </row>
    <row r="26" spans="1:271" ht="20.100000000000001" customHeight="1">
      <c r="B26" s="127" t="s">
        <v>108</v>
      </c>
      <c r="C26" s="128"/>
      <c r="D26" s="128"/>
      <c r="E26" s="128"/>
      <c r="F26" s="118" t="s">
        <v>93</v>
      </c>
    </row>
    <row r="27" spans="1:271" ht="20.100000000000001" customHeight="1" thickBot="1">
      <c r="B27" s="129"/>
      <c r="C27" s="130"/>
      <c r="D27" s="130"/>
      <c r="E27" s="130"/>
      <c r="F27" s="119" t="s">
        <v>94</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66"/>
      <c r="D29" s="66"/>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64"/>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64"/>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65"/>
      <c r="G36" s="47"/>
      <c r="H36" s="47"/>
      <c r="I36" s="47"/>
      <c r="J36" s="47"/>
      <c r="K36" s="47"/>
      <c r="L36" s="47"/>
      <c r="M36" s="47"/>
      <c r="N36" s="47"/>
      <c r="O36" s="47"/>
      <c r="P36" s="47"/>
      <c r="Q36" s="47"/>
      <c r="R36" s="47"/>
      <c r="S36" s="47"/>
      <c r="T36" s="47"/>
      <c r="U36" s="47"/>
      <c r="V36" s="47"/>
      <c r="W36" s="47"/>
      <c r="X36" s="47"/>
      <c r="Y36" s="47"/>
      <c r="Z36" s="47"/>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66"/>
      <c r="D41" s="66"/>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66"/>
      <c r="D50" s="66"/>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sheetData>
  <sheetProtection algorithmName="SHA-512" hashValue="bmzfrosj3Q7jdUsMVCOXfyrzjVSzkQzp0aUwFZGH7xII8aYWKeptse6+C975GQYSqFiepvyaz7XPITzgvRpYPQ==" saltValue="F9RNUvAmS+hTON72/xkvRw==" spinCount="100000" sheet="1" objects="1" scenarios="1"/>
  <mergeCells count="3">
    <mergeCell ref="B2:F2"/>
    <mergeCell ref="B4:F4"/>
    <mergeCell ref="B26:E27"/>
  </mergeCells>
  <hyperlinks>
    <hyperlink ref="B18" location="'1 B'!A1" tooltip="Reken zelf!" display="} Klik hier" xr:uid="{F8D7E662-7DBC-43E4-A7BC-F146D365D511}"/>
    <hyperlink ref="F21" r:id="rId1" tooltip="Stel uw vraag aan de redactie" xr:uid="{473A4F6B-046E-4C89-B674-6D38064E1B5D}"/>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CE24A-144B-4C64-8832-73513694E761}">
  <sheetPr>
    <tabColor theme="6" tint="0.79998168889431442"/>
    <pageSetUpPr autoPageBreaks="0"/>
  </sheetPr>
  <dimension ref="A1:K43"/>
  <sheetViews>
    <sheetView showGridLines="0" showRowColHeaders="0" zoomScaleNormal="100" workbookViewId="0"/>
  </sheetViews>
  <sheetFormatPr defaultColWidth="9.125" defaultRowHeight="15.9" customHeight="1"/>
  <cols>
    <col min="1" max="1" width="5.875" style="9" customWidth="1"/>
    <col min="2" max="2" width="38.125" style="9" customWidth="1"/>
    <col min="3" max="3" width="18.875" style="9" customWidth="1"/>
    <col min="4" max="4" width="22.875" style="9" customWidth="1"/>
    <col min="5" max="5" width="18.875" style="9" customWidth="1"/>
    <col min="6" max="6" width="19.375" style="9" customWidth="1"/>
    <col min="7" max="11" width="5.875" style="9" customWidth="1"/>
    <col min="12" max="12" width="10.375" style="9" bestFit="1" customWidth="1"/>
    <col min="13" max="16384" width="9.125" style="9"/>
  </cols>
  <sheetData>
    <row r="1" spans="2:11" ht="15.9" customHeight="1" thickBot="1"/>
    <row r="2" spans="2:11" ht="30" customHeight="1" thickBot="1">
      <c r="B2" s="145" t="s">
        <v>95</v>
      </c>
      <c r="C2" s="145"/>
      <c r="D2" s="145"/>
      <c r="E2" s="145"/>
      <c r="F2" s="145"/>
      <c r="H2" s="3" t="s">
        <v>0</v>
      </c>
      <c r="I2" s="4" t="s">
        <v>1</v>
      </c>
      <c r="J2" s="5" t="s">
        <v>2</v>
      </c>
      <c r="K2" s="5" t="s">
        <v>3</v>
      </c>
    </row>
    <row r="3" spans="2:11" ht="15.9" customHeight="1">
      <c r="B3" s="2"/>
      <c r="C3" s="2"/>
      <c r="D3" s="1"/>
      <c r="E3" s="1"/>
      <c r="F3" s="1"/>
      <c r="H3" s="6"/>
      <c r="I3" s="6"/>
      <c r="J3" s="6"/>
      <c r="K3" s="6"/>
    </row>
    <row r="4" spans="2:11" ht="15.9" customHeight="1">
      <c r="B4" s="74" t="s">
        <v>97</v>
      </c>
      <c r="C4" s="18"/>
      <c r="D4" s="14"/>
      <c r="E4" s="14"/>
      <c r="F4" s="14"/>
      <c r="H4" s="7"/>
      <c r="I4" s="7"/>
      <c r="J4" s="7"/>
      <c r="K4" s="8"/>
    </row>
    <row r="5" spans="2:11" ht="15.9" customHeight="1">
      <c r="B5" s="19"/>
      <c r="C5" s="139" t="s">
        <v>18</v>
      </c>
      <c r="D5" s="139"/>
      <c r="E5" s="139" t="s">
        <v>4</v>
      </c>
      <c r="F5" s="139" t="s">
        <v>14</v>
      </c>
      <c r="H5" s="7"/>
      <c r="I5" s="7"/>
      <c r="J5" s="7"/>
      <c r="K5" s="8"/>
    </row>
    <row r="6" spans="2:11" ht="15.9" customHeight="1">
      <c r="B6" s="19"/>
      <c r="C6" s="20" t="s">
        <v>10</v>
      </c>
      <c r="D6" s="20" t="s">
        <v>11</v>
      </c>
      <c r="E6" s="139"/>
      <c r="F6" s="139"/>
      <c r="H6" s="7"/>
      <c r="I6" s="7"/>
      <c r="J6" s="7"/>
      <c r="K6" s="8"/>
    </row>
    <row r="7" spans="2:11" ht="15.9" customHeight="1">
      <c r="B7" s="19"/>
      <c r="C7" s="21">
        <v>0</v>
      </c>
      <c r="D7" s="21">
        <v>17374.080000000002</v>
      </c>
      <c r="E7" s="22" t="s">
        <v>22</v>
      </c>
      <c r="F7" s="21">
        <f>+D7*0.205</f>
        <v>3561.6864</v>
      </c>
      <c r="H7" s="7"/>
      <c r="I7" s="7"/>
      <c r="J7" s="7"/>
      <c r="K7" s="8"/>
    </row>
    <row r="8" spans="2:11" ht="15.9" customHeight="1">
      <c r="B8" s="23"/>
      <c r="C8" s="21">
        <f>+D7</f>
        <v>17374.080000000002</v>
      </c>
      <c r="D8" s="21">
        <v>75024.539999999994</v>
      </c>
      <c r="E8" s="24">
        <v>0.20499999999999999</v>
      </c>
      <c r="F8" s="21">
        <f>+(D8-C8)*E8</f>
        <v>11818.344299999997</v>
      </c>
      <c r="H8" s="12"/>
      <c r="I8" s="7"/>
      <c r="J8" s="7"/>
      <c r="K8" s="8"/>
    </row>
    <row r="9" spans="2:11" ht="15.9" customHeight="1">
      <c r="B9" s="19"/>
      <c r="C9" s="21">
        <f>D8</f>
        <v>75024.539999999994</v>
      </c>
      <c r="D9" s="21">
        <v>110562.42</v>
      </c>
      <c r="E9" s="24">
        <v>0.1416</v>
      </c>
      <c r="F9" s="21">
        <f>+(D9-C9)*E9</f>
        <v>5032.1638080000012</v>
      </c>
      <c r="H9" s="7"/>
      <c r="I9" s="7"/>
      <c r="J9" s="7"/>
      <c r="K9" s="8"/>
    </row>
    <row r="10" spans="2:11" ht="15.9" customHeight="1">
      <c r="B10" s="19"/>
      <c r="C10" s="25" t="s">
        <v>12</v>
      </c>
      <c r="D10" s="21">
        <f>D9</f>
        <v>110562.42</v>
      </c>
      <c r="E10" s="24">
        <v>0</v>
      </c>
      <c r="F10" s="21">
        <v>0</v>
      </c>
      <c r="H10" s="12"/>
      <c r="I10" s="7"/>
      <c r="J10" s="7"/>
      <c r="K10" s="8"/>
    </row>
    <row r="11" spans="2:11" ht="15.9" customHeight="1">
      <c r="B11" s="19"/>
      <c r="C11" s="26"/>
      <c r="D11" s="27"/>
      <c r="E11" s="28" t="s">
        <v>13</v>
      </c>
      <c r="F11" s="29">
        <f>SUM(F7:F10)</f>
        <v>20412.194508</v>
      </c>
      <c r="H11" s="7"/>
      <c r="I11" s="7"/>
      <c r="J11" s="7"/>
      <c r="K11" s="8"/>
    </row>
    <row r="12" spans="2:11" ht="15.9" customHeight="1">
      <c r="B12" s="19"/>
      <c r="C12" s="19"/>
      <c r="D12" s="19"/>
      <c r="E12" s="19"/>
      <c r="F12" s="30" t="s">
        <v>30</v>
      </c>
      <c r="H12" s="7"/>
      <c r="I12" s="7"/>
      <c r="J12" s="7"/>
      <c r="K12" s="8"/>
    </row>
    <row r="13" spans="2:11" ht="15.9" customHeight="1">
      <c r="B13" s="19"/>
      <c r="C13" s="19"/>
      <c r="D13" s="19"/>
      <c r="E13" s="19"/>
      <c r="F13" s="30"/>
      <c r="H13" s="7"/>
      <c r="I13" s="7"/>
      <c r="J13" s="7"/>
      <c r="K13" s="8"/>
    </row>
    <row r="14" spans="2:11" ht="15.9" customHeight="1">
      <c r="B14" s="74" t="s">
        <v>99</v>
      </c>
      <c r="C14" s="19"/>
      <c r="D14" s="19"/>
      <c r="E14" s="19"/>
      <c r="F14" s="19"/>
      <c r="H14" s="7"/>
      <c r="I14" s="7"/>
      <c r="J14" s="7"/>
      <c r="K14" s="8"/>
    </row>
    <row r="15" spans="2:11" ht="15.9" customHeight="1">
      <c r="B15" s="19"/>
      <c r="C15" s="139" t="s">
        <v>18</v>
      </c>
      <c r="D15" s="139"/>
      <c r="E15" s="139" t="s">
        <v>4</v>
      </c>
      <c r="F15" s="139" t="s">
        <v>14</v>
      </c>
      <c r="H15" s="7"/>
      <c r="I15" s="7"/>
      <c r="J15" s="7"/>
      <c r="K15" s="8"/>
    </row>
    <row r="16" spans="2:11" ht="15.9" customHeight="1">
      <c r="B16" s="19"/>
      <c r="C16" s="20" t="s">
        <v>10</v>
      </c>
      <c r="D16" s="20" t="s">
        <v>11</v>
      </c>
      <c r="E16" s="139"/>
      <c r="F16" s="139"/>
      <c r="H16" s="7"/>
      <c r="I16" s="7"/>
      <c r="J16" s="7"/>
      <c r="K16" s="8"/>
    </row>
    <row r="17" spans="2:11" ht="15.9" customHeight="1">
      <c r="B17" s="31"/>
      <c r="C17" s="21">
        <v>0</v>
      </c>
      <c r="D17" s="21">
        <v>8972.07</v>
      </c>
      <c r="E17" s="22" t="s">
        <v>22</v>
      </c>
      <c r="F17" s="21">
        <f>+D17*0.205</f>
        <v>1839.2743499999999</v>
      </c>
      <c r="H17" s="7"/>
      <c r="I17" s="7"/>
      <c r="J17" s="7"/>
      <c r="K17" s="8"/>
    </row>
    <row r="18" spans="2:11" ht="15.9" customHeight="1">
      <c r="B18" s="31"/>
      <c r="C18" s="21">
        <f>+D17</f>
        <v>8972.07</v>
      </c>
      <c r="D18" s="21">
        <v>75024.539999999994</v>
      </c>
      <c r="E18" s="24">
        <v>0.20499999999999999</v>
      </c>
      <c r="F18" s="21">
        <f>+(D18-C18)*E18</f>
        <v>13540.75635</v>
      </c>
      <c r="H18" s="7"/>
      <c r="I18" s="7"/>
      <c r="J18" s="7"/>
      <c r="K18" s="8"/>
    </row>
    <row r="19" spans="2:11" ht="15.9" customHeight="1">
      <c r="B19" s="31"/>
      <c r="C19" s="21">
        <f>D18</f>
        <v>75024.539999999994</v>
      </c>
      <c r="D19" s="21">
        <v>110562.42</v>
      </c>
      <c r="E19" s="24">
        <v>0.1416</v>
      </c>
      <c r="F19" s="21">
        <f>+(D19-C19)*E19</f>
        <v>5032.1638080000012</v>
      </c>
      <c r="H19" s="7"/>
      <c r="I19" s="7"/>
      <c r="J19" s="7"/>
      <c r="K19" s="8"/>
    </row>
    <row r="20" spans="2:11" ht="15.9" customHeight="1">
      <c r="B20" s="31"/>
      <c r="C20" s="25" t="s">
        <v>12</v>
      </c>
      <c r="D20" s="21">
        <f>D19</f>
        <v>110562.42</v>
      </c>
      <c r="E20" s="24">
        <v>0</v>
      </c>
      <c r="F20" s="21">
        <v>0</v>
      </c>
      <c r="H20" s="7"/>
      <c r="I20" s="7"/>
      <c r="J20" s="7"/>
      <c r="K20" s="8"/>
    </row>
    <row r="21" spans="2:11" ht="15.9" customHeight="1">
      <c r="B21" s="19"/>
      <c r="C21" s="26"/>
      <c r="D21" s="27"/>
      <c r="E21" s="28" t="s">
        <v>13</v>
      </c>
      <c r="F21" s="29">
        <f>SUM(F17:F20)</f>
        <v>20412.194508</v>
      </c>
      <c r="H21" s="7"/>
      <c r="I21" s="7"/>
      <c r="J21" s="7"/>
      <c r="K21" s="8"/>
    </row>
    <row r="22" spans="2:11" ht="15.9" customHeight="1">
      <c r="B22" s="19"/>
      <c r="C22" s="19"/>
      <c r="D22" s="19"/>
      <c r="E22" s="19"/>
      <c r="F22" s="30" t="s">
        <v>30</v>
      </c>
      <c r="H22" s="7"/>
      <c r="I22" s="7"/>
      <c r="J22" s="7"/>
      <c r="K22" s="8"/>
    </row>
    <row r="23" spans="2:11" ht="15.9" customHeight="1">
      <c r="B23" s="19"/>
      <c r="C23" s="19"/>
      <c r="D23" s="19"/>
      <c r="E23" s="19"/>
      <c r="F23" s="30"/>
      <c r="H23" s="7"/>
      <c r="I23" s="7"/>
      <c r="J23" s="7"/>
      <c r="K23" s="8"/>
    </row>
    <row r="24" spans="2:11" ht="15.9" customHeight="1">
      <c r="B24" s="74" t="s">
        <v>23</v>
      </c>
      <c r="C24" s="19"/>
      <c r="D24" s="19"/>
      <c r="E24" s="19"/>
      <c r="F24" s="123">
        <v>118.52</v>
      </c>
      <c r="H24" s="7"/>
      <c r="I24" s="7"/>
      <c r="J24" s="7"/>
      <c r="K24" s="8"/>
    </row>
    <row r="25" spans="2:11" ht="15.9" customHeight="1">
      <c r="B25" s="19"/>
      <c r="C25" s="19"/>
      <c r="D25" s="19"/>
      <c r="E25" s="19"/>
      <c r="F25" s="19"/>
      <c r="H25" s="7"/>
      <c r="I25" s="7"/>
      <c r="J25" s="7"/>
      <c r="K25" s="8"/>
    </row>
    <row r="26" spans="2:11" ht="15.9" customHeight="1">
      <c r="B26" s="19"/>
      <c r="C26" s="19"/>
      <c r="D26" s="19"/>
      <c r="E26" s="19"/>
      <c r="F26" s="19"/>
      <c r="H26" s="7"/>
      <c r="I26" s="7"/>
      <c r="J26" s="7"/>
      <c r="K26" s="8"/>
    </row>
    <row r="27" spans="2:11" ht="15.9" customHeight="1">
      <c r="B27" s="74" t="s">
        <v>31</v>
      </c>
      <c r="C27" s="19"/>
      <c r="D27" s="19"/>
      <c r="E27" s="19"/>
      <c r="F27" s="19"/>
      <c r="H27" s="7"/>
      <c r="I27" s="7"/>
      <c r="J27" s="7"/>
      <c r="K27" s="8"/>
    </row>
    <row r="28" spans="2:11" ht="15.9" customHeight="1">
      <c r="B28" s="32" t="s">
        <v>101</v>
      </c>
      <c r="C28" s="19"/>
      <c r="D28" s="19"/>
      <c r="E28" s="19"/>
      <c r="F28" s="75">
        <v>0</v>
      </c>
      <c r="H28" s="7"/>
      <c r="I28" s="7"/>
      <c r="J28" s="7"/>
      <c r="K28" s="8"/>
    </row>
    <row r="29" spans="2:11" ht="15.9" customHeight="1">
      <c r="B29" s="15" t="s">
        <v>25</v>
      </c>
      <c r="C29" s="16"/>
      <c r="D29" s="19"/>
      <c r="E29" s="19"/>
      <c r="F29" s="76">
        <v>0</v>
      </c>
      <c r="H29" s="7"/>
      <c r="I29" s="7"/>
      <c r="J29" s="7"/>
      <c r="K29" s="8"/>
    </row>
    <row r="30" spans="2:11" ht="15.9" customHeight="1">
      <c r="B30" s="19"/>
      <c r="C30" s="19"/>
      <c r="D30" s="19"/>
      <c r="E30" s="19"/>
      <c r="F30" s="19"/>
      <c r="H30" s="7"/>
      <c r="I30" s="7"/>
      <c r="J30" s="7"/>
      <c r="K30" s="8"/>
    </row>
    <row r="31" spans="2:11" ht="18.75" customHeight="1">
      <c r="B31" s="33" t="s">
        <v>24</v>
      </c>
      <c r="C31" s="20" t="s">
        <v>5</v>
      </c>
      <c r="D31" s="20" t="s">
        <v>6</v>
      </c>
      <c r="E31" s="20" t="s">
        <v>7</v>
      </c>
      <c r="F31" s="20" t="s">
        <v>8</v>
      </c>
      <c r="H31" s="7"/>
      <c r="I31" s="7"/>
      <c r="J31" s="7"/>
      <c r="K31" s="8"/>
    </row>
    <row r="32" spans="2:11" ht="18.75" customHeight="1">
      <c r="B32" s="34" t="s">
        <v>9</v>
      </c>
      <c r="C32" s="35">
        <v>4</v>
      </c>
      <c r="D32" s="35">
        <v>3</v>
      </c>
      <c r="E32" s="35">
        <v>2</v>
      </c>
      <c r="F32" s="35">
        <v>1</v>
      </c>
      <c r="H32" s="7"/>
      <c r="I32" s="7"/>
      <c r="J32" s="7"/>
      <c r="K32" s="8"/>
    </row>
    <row r="33" spans="1:11" ht="18.75" customHeight="1">
      <c r="B33" s="34" t="s">
        <v>102</v>
      </c>
      <c r="C33" s="36">
        <f>F28</f>
        <v>0</v>
      </c>
      <c r="D33" s="36">
        <f>+F28</f>
        <v>0</v>
      </c>
      <c r="E33" s="36">
        <f>+F28</f>
        <v>0</v>
      </c>
      <c r="F33" s="36">
        <f>+F28</f>
        <v>0</v>
      </c>
      <c r="H33" s="7"/>
      <c r="I33" s="7"/>
      <c r="J33" s="7"/>
      <c r="K33" s="8"/>
    </row>
    <row r="34" spans="1:11" ht="18.75" customHeight="1">
      <c r="B34" s="34" t="s">
        <v>16</v>
      </c>
      <c r="C34" s="36">
        <f>C33*4/C32</f>
        <v>0</v>
      </c>
      <c r="D34" s="36">
        <f>D33*4/D32</f>
        <v>0</v>
      </c>
      <c r="E34" s="36">
        <f>E33*4/E32</f>
        <v>0</v>
      </c>
      <c r="F34" s="36">
        <f>F33*4/F32</f>
        <v>0</v>
      </c>
      <c r="H34" s="7"/>
      <c r="I34" s="7"/>
      <c r="J34" s="7"/>
      <c r="K34" s="8"/>
    </row>
    <row r="35" spans="1:11" ht="18.75" customHeight="1">
      <c r="B35" s="34" t="s">
        <v>15</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1" ht="26.4">
      <c r="B36" s="43" t="s">
        <v>103</v>
      </c>
      <c r="C36" s="44">
        <f>SUM(C37:C40)</f>
        <v>1720.7543499999999</v>
      </c>
      <c r="D36" s="44">
        <f>SUM(D37:D40)</f>
        <v>1260.9357625</v>
      </c>
      <c r="E36" s="44">
        <f t="shared" ref="E36:F36" si="0">SUM(E37:E40)</f>
        <v>801.11717499999997</v>
      </c>
      <c r="F36" s="44">
        <f t="shared" si="0"/>
        <v>341.2985875</v>
      </c>
      <c r="H36" s="7"/>
      <c r="I36" s="7"/>
      <c r="J36" s="7"/>
      <c r="K36" s="8"/>
    </row>
    <row r="37" spans="1:11" ht="14.4">
      <c r="B37" s="39" t="s">
        <v>26</v>
      </c>
      <c r="C37" s="40">
        <f>+C$35/4-$F$24*(1+$F$29)</f>
        <v>341.2985875</v>
      </c>
      <c r="D37" s="41"/>
      <c r="E37" s="41"/>
      <c r="F37" s="41"/>
      <c r="H37" s="7"/>
      <c r="I37" s="7"/>
      <c r="J37" s="7"/>
      <c r="K37" s="8"/>
    </row>
    <row r="38" spans="1:11" ht="14.4">
      <c r="B38" s="39" t="s">
        <v>27</v>
      </c>
      <c r="C38" s="40">
        <f>+C$35/4</f>
        <v>459.81858749999998</v>
      </c>
      <c r="D38" s="40">
        <f>+D$35/4-$F$24*(1+$F$29)</f>
        <v>341.2985875</v>
      </c>
      <c r="E38" s="41"/>
      <c r="F38" s="42"/>
      <c r="H38" s="7"/>
      <c r="I38" s="7"/>
      <c r="J38" s="7"/>
      <c r="K38" s="8"/>
    </row>
    <row r="39" spans="1:11" ht="14.4">
      <c r="B39" s="39" t="s">
        <v>28</v>
      </c>
      <c r="C39" s="40">
        <f t="shared" ref="C39:D40" si="1">+C$35/4</f>
        <v>459.81858749999998</v>
      </c>
      <c r="D39" s="40">
        <f>+D$35/4</f>
        <v>459.81858749999998</v>
      </c>
      <c r="E39" s="40">
        <f>+E$35/4-$F$24*(1+$F$29)</f>
        <v>341.2985875</v>
      </c>
      <c r="F39" s="42"/>
      <c r="H39" s="7"/>
      <c r="I39" s="7"/>
      <c r="J39" s="7"/>
      <c r="K39" s="8"/>
    </row>
    <row r="40" spans="1:11" ht="14.4">
      <c r="B40" s="39" t="s">
        <v>29</v>
      </c>
      <c r="C40" s="40">
        <f t="shared" si="1"/>
        <v>459.81858749999998</v>
      </c>
      <c r="D40" s="40">
        <f t="shared" si="1"/>
        <v>459.81858749999998</v>
      </c>
      <c r="E40" s="40">
        <f>+E$35/4</f>
        <v>459.81858749999998</v>
      </c>
      <c r="F40" s="40">
        <f>+F$35/4-$F$24*(1+$F$29)</f>
        <v>341.2985875</v>
      </c>
      <c r="H40" s="7"/>
      <c r="I40" s="7"/>
      <c r="J40" s="7"/>
      <c r="K40" s="8"/>
    </row>
    <row r="41" spans="1:11" ht="18.75" customHeight="1">
      <c r="B41" s="31"/>
      <c r="C41" s="31"/>
      <c r="D41" s="31"/>
      <c r="E41" s="31"/>
      <c r="F41" s="31"/>
      <c r="G41" s="10"/>
      <c r="H41" s="7"/>
      <c r="I41" s="7"/>
      <c r="J41" s="7"/>
      <c r="K41" s="8"/>
    </row>
    <row r="42" spans="1:11" ht="15.9" customHeight="1">
      <c r="A42" s="7"/>
      <c r="B42" s="37"/>
      <c r="C42" s="37"/>
      <c r="D42" s="37"/>
      <c r="E42" s="37"/>
      <c r="F42" s="37"/>
      <c r="G42" s="7"/>
      <c r="H42" s="7"/>
      <c r="I42" s="7"/>
      <c r="J42" s="7"/>
      <c r="K42" s="8"/>
    </row>
    <row r="43" spans="1:11" ht="15.9" customHeight="1">
      <c r="B43" s="38"/>
      <c r="C43" s="38"/>
      <c r="D43" s="38"/>
      <c r="E43" s="38"/>
      <c r="F43" s="38"/>
      <c r="G43" s="11"/>
    </row>
  </sheetData>
  <sheetProtection algorithmName="SHA-512" hashValue="m8qKR38l6wYFj99vbW2HBQdKELHipbqX9UDlzjS9xGfCFsShwPFmvbkQjmGXvlOFTn42I/c1pEPbNGNHmEsDYQ==" saltValue="WXd3jziGb3dbf6YcX2Onhw==" spinCount="100000" sheet="1" objects="1" scenarios="1"/>
  <mergeCells count="7">
    <mergeCell ref="B2:F2"/>
    <mergeCell ref="C5:D5"/>
    <mergeCell ref="E5:E6"/>
    <mergeCell ref="F5:F6"/>
    <mergeCell ref="C15:D15"/>
    <mergeCell ref="E15:E16"/>
    <mergeCell ref="F15:F16"/>
  </mergeCells>
  <dataValidations count="2">
    <dataValidation type="decimal" operator="greaterThanOrEqual" allowBlank="1" showInputMessage="1" showErrorMessage="1" errorTitle="Jaarinkomen" error="U kunt geen negatief jaarinkomen ingeven" sqref="F29" xr:uid="{451C706D-6576-4D19-84B1-6334C813B6CA}">
      <formula1>0</formula1>
    </dataValidation>
    <dataValidation type="decimal" operator="greaterThanOrEqual" allowBlank="1" showInputMessage="1" showErrorMessage="1" error="Geef een positieve waarde in" sqref="F29" xr:uid="{A048870F-8AE6-419B-B986-6C4F035151FB}">
      <formula1>0</formula1>
    </dataValidation>
  </dataValidations>
  <hyperlinks>
    <hyperlink ref="H2" location="'Home B'!A1" tooltip="Home" display="Ç" xr:uid="{2B76AD7E-D20A-4493-B1DF-4CD2A6A792C4}"/>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D9DE4-4D1D-41C3-880F-6F2D178B6CDC}">
  <sheetPr>
    <tabColor theme="8" tint="0.79998168889431442"/>
    <pageSetUpPr autoPageBreaks="0" fitToPage="1"/>
  </sheetPr>
  <dimension ref="A1:JK221"/>
  <sheetViews>
    <sheetView showGridLines="0" showRowColHeaders="0" tabSelected="1" workbookViewId="0"/>
  </sheetViews>
  <sheetFormatPr defaultColWidth="5.75" defaultRowHeight="20.100000000000001" customHeight="1"/>
  <cols>
    <col min="1" max="1" width="5.75" style="50" customWidth="1"/>
    <col min="2" max="2" width="22.875" style="50" customWidth="1"/>
    <col min="3" max="3" width="18.625" style="50" customWidth="1"/>
    <col min="4" max="4" width="22.875" style="50" customWidth="1"/>
    <col min="5" max="5" width="18.625" style="50" customWidth="1"/>
    <col min="6" max="6" width="25.75" style="50" customWidth="1"/>
    <col min="7" max="9" width="5.75" style="50" customWidth="1"/>
    <col min="10" max="10" width="8.375" style="50" customWidth="1"/>
    <col min="11" max="16384" width="5.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138.75" customHeight="1">
      <c r="A2" s="47"/>
      <c r="B2" s="125">
        <f>_xlfn.SINGLE(DTM)</f>
        <v>46043</v>
      </c>
      <c r="C2" s="125"/>
      <c r="D2" s="125"/>
      <c r="E2" s="125"/>
      <c r="F2" s="125"/>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26" t="s">
        <v>34</v>
      </c>
      <c r="C4" s="126"/>
      <c r="D4" s="126"/>
      <c r="E4" s="126"/>
      <c r="F4" s="126"/>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F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72" t="s">
        <v>35</v>
      </c>
      <c r="C17" s="49"/>
      <c r="D17" s="49"/>
      <c r="E17" s="49"/>
      <c r="F17" s="49"/>
      <c r="G17" s="47"/>
      <c r="H17" s="47"/>
      <c r="I17" s="47"/>
      <c r="J17" s="47"/>
      <c r="K17" s="47"/>
      <c r="L17" s="47"/>
      <c r="M17" s="47"/>
      <c r="N17" s="47"/>
      <c r="O17" s="47"/>
      <c r="P17" s="47"/>
      <c r="Q17" s="47"/>
      <c r="R17" s="47"/>
      <c r="S17" s="47"/>
      <c r="T17" s="47"/>
      <c r="U17" s="47"/>
      <c r="V17" s="47"/>
      <c r="W17" s="47"/>
      <c r="X17" s="47"/>
      <c r="Y17" s="47"/>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row>
    <row r="18" spans="1:271" ht="20.100000000000001" customHeight="1">
      <c r="A18" s="47"/>
      <c r="B18" s="73" t="s">
        <v>36</v>
      </c>
      <c r="C18" s="55"/>
      <c r="D18" s="66"/>
      <c r="E18" s="57"/>
      <c r="F18" s="54"/>
      <c r="G18" s="47"/>
      <c r="H18" s="47"/>
      <c r="I18" s="47"/>
      <c r="J18" s="47"/>
      <c r="K18" s="47"/>
      <c r="L18" s="47"/>
      <c r="M18" s="47"/>
      <c r="N18" s="47"/>
      <c r="O18" s="47"/>
      <c r="P18" s="47"/>
      <c r="Q18" s="47"/>
      <c r="R18" s="47"/>
      <c r="S18" s="47"/>
      <c r="T18" s="47"/>
      <c r="U18" s="47"/>
      <c r="V18" s="47"/>
      <c r="W18" s="47"/>
      <c r="X18" s="47"/>
      <c r="Y18" s="47"/>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row>
    <row r="19" spans="1:271" ht="20.100000000000001" customHeight="1">
      <c r="A19" s="47"/>
      <c r="C19" s="49"/>
      <c r="D19" s="49"/>
      <c r="E19" s="49"/>
      <c r="F19" s="49"/>
      <c r="G19" s="47"/>
      <c r="H19" s="47"/>
      <c r="I19" s="47"/>
      <c r="J19" s="47"/>
      <c r="K19" s="47"/>
      <c r="L19" s="47"/>
      <c r="M19" s="47"/>
      <c r="N19" s="47"/>
      <c r="O19" s="47"/>
      <c r="P19" s="47"/>
      <c r="Q19" s="47"/>
      <c r="R19" s="47"/>
      <c r="S19" s="47"/>
      <c r="T19" s="47"/>
      <c r="U19" s="47"/>
      <c r="V19" s="47"/>
      <c r="W19" s="47"/>
      <c r="X19" s="47"/>
      <c r="Y19" s="47"/>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row>
    <row r="20" spans="1:271" ht="20.100000000000001" customHeight="1" thickBot="1">
      <c r="A20" s="47"/>
      <c r="C20" s="49"/>
      <c r="D20" s="49"/>
      <c r="E20" s="49"/>
      <c r="F20" s="49"/>
      <c r="G20" s="47"/>
      <c r="H20" s="47"/>
      <c r="I20" s="47"/>
      <c r="J20" s="47"/>
      <c r="K20" s="47"/>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20" t="s">
        <v>91</v>
      </c>
      <c r="C21" s="63"/>
      <c r="D21" s="63"/>
      <c r="E21" s="63"/>
      <c r="F21" s="117" t="s">
        <v>92</v>
      </c>
    </row>
    <row r="22" spans="1:271" ht="12" thickTop="1">
      <c r="B22" s="60"/>
      <c r="C22" s="60"/>
      <c r="D22" s="60"/>
      <c r="E22" s="60"/>
      <c r="F22" s="60"/>
    </row>
    <row r="23" spans="1:271" ht="11.4">
      <c r="B23" s="61" t="s">
        <v>51</v>
      </c>
      <c r="C23" s="62"/>
      <c r="D23" s="62"/>
      <c r="E23" s="62"/>
      <c r="F23" s="62"/>
    </row>
    <row r="24" spans="1:271" ht="11.4">
      <c r="B24" s="61" t="s">
        <v>52</v>
      </c>
      <c r="C24" s="63"/>
      <c r="D24" s="63"/>
      <c r="E24" s="63"/>
      <c r="F24" s="63"/>
    </row>
    <row r="25" spans="1:271" ht="11.4">
      <c r="B25" s="60"/>
      <c r="C25" s="60"/>
      <c r="D25" s="60"/>
      <c r="E25" s="60"/>
      <c r="F25" s="121"/>
    </row>
    <row r="26" spans="1:271" ht="20.100000000000001" customHeight="1">
      <c r="B26" s="127" t="s">
        <v>108</v>
      </c>
      <c r="C26" s="128"/>
      <c r="D26" s="128"/>
      <c r="E26" s="128"/>
      <c r="F26" s="122" t="s">
        <v>93</v>
      </c>
    </row>
    <row r="27" spans="1:271" ht="20.100000000000001" customHeight="1" thickBot="1">
      <c r="B27" s="129"/>
      <c r="C27" s="130"/>
      <c r="D27" s="130"/>
      <c r="E27" s="130"/>
      <c r="F27" s="122" t="s">
        <v>94</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66"/>
      <c r="D29" s="66"/>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66"/>
      <c r="D41" s="66"/>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66"/>
      <c r="D50" s="66"/>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sheetData>
  <sheetProtection algorithmName="SHA-512" hashValue="6nF30HaLImfjFKYPtfKe3gx9cEqAeayUHcKHGUdz7pmb5bE0zJj5yLPzZvdD33QGscs4+5gYeOa3Lz/86iW5+A==" saltValue="r0etojECmdd3+yh5G64sIw==" spinCount="100000" sheet="1" objects="1" scenarios="1"/>
  <mergeCells count="3">
    <mergeCell ref="B2:F2"/>
    <mergeCell ref="B4:F4"/>
    <mergeCell ref="B26:E27"/>
  </mergeCells>
  <hyperlinks>
    <hyperlink ref="B18" location="'1 FR B'!A1" tooltip="Calculez-le vous-même !" display="} Cliquez ici" xr:uid="{F0D6F72F-93B7-49CC-9C56-94C8124059E6}"/>
    <hyperlink ref="F21" r:id="rId1" tooltip="Contactez la rédaction" xr:uid="{BE90CB31-CFC0-43FA-87AC-2DDAF9D4FEED}"/>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A5BA1-6A5E-4F0E-9A7C-D09631A3837F}">
  <sheetPr>
    <tabColor theme="8" tint="0.79998168889431442"/>
    <pageSetUpPr autoPageBreaks="0"/>
  </sheetPr>
  <dimension ref="A1:M43"/>
  <sheetViews>
    <sheetView showGridLines="0" showRowColHeaders="0" zoomScaleNormal="100" workbookViewId="0"/>
  </sheetViews>
  <sheetFormatPr defaultColWidth="9.125" defaultRowHeight="15.9" customHeight="1"/>
  <cols>
    <col min="1" max="1" width="5.875" style="9" customWidth="1"/>
    <col min="2" max="2" width="38.125" style="9" customWidth="1"/>
    <col min="3" max="3" width="18.875" style="9" customWidth="1"/>
    <col min="4" max="4" width="22.875" style="9" customWidth="1"/>
    <col min="5" max="5" width="18.875" style="9" customWidth="1"/>
    <col min="6" max="6" width="19.375" style="9" customWidth="1"/>
    <col min="7" max="11" width="5.875" style="9" customWidth="1"/>
    <col min="12" max="12" width="10.375" style="9" bestFit="1" customWidth="1"/>
    <col min="13" max="16384" width="9.125" style="9"/>
  </cols>
  <sheetData>
    <row r="1" spans="2:13" ht="15.9" customHeight="1" thickBot="1"/>
    <row r="2" spans="2:13" ht="30" customHeight="1" thickBot="1">
      <c r="B2" s="145" t="s">
        <v>96</v>
      </c>
      <c r="C2" s="145"/>
      <c r="D2" s="145"/>
      <c r="E2" s="145"/>
      <c r="F2" s="145"/>
      <c r="H2" s="3" t="s">
        <v>0</v>
      </c>
      <c r="I2" s="4" t="s">
        <v>1</v>
      </c>
      <c r="J2" s="5" t="s">
        <v>2</v>
      </c>
      <c r="K2" s="5" t="s">
        <v>3</v>
      </c>
    </row>
    <row r="3" spans="2:13" ht="15.9" customHeight="1">
      <c r="B3" s="2"/>
      <c r="C3" s="2"/>
      <c r="D3" s="1"/>
      <c r="E3" s="1"/>
      <c r="F3" s="1"/>
      <c r="H3" s="6"/>
      <c r="I3" s="6"/>
      <c r="J3" s="6"/>
      <c r="K3" s="6"/>
    </row>
    <row r="4" spans="2:13" ht="15.9" customHeight="1">
      <c r="B4" s="74" t="s">
        <v>98</v>
      </c>
      <c r="C4" s="18"/>
      <c r="D4" s="14"/>
      <c r="E4" s="14"/>
      <c r="F4" s="14"/>
      <c r="H4" s="7"/>
      <c r="I4" s="7"/>
      <c r="J4" s="7"/>
      <c r="K4" s="8"/>
    </row>
    <row r="5" spans="2:13" ht="15.9" customHeight="1">
      <c r="B5" s="19"/>
      <c r="C5" s="142" t="s">
        <v>37</v>
      </c>
      <c r="D5" s="142"/>
      <c r="E5" s="142" t="s">
        <v>38</v>
      </c>
      <c r="F5" s="142" t="s">
        <v>39</v>
      </c>
      <c r="H5" s="7"/>
      <c r="I5" s="7"/>
      <c r="J5" s="7"/>
      <c r="K5" s="8"/>
    </row>
    <row r="6" spans="2:13" ht="15.9" customHeight="1">
      <c r="B6" s="19"/>
      <c r="C6" s="67" t="s">
        <v>40</v>
      </c>
      <c r="D6" s="67" t="s">
        <v>41</v>
      </c>
      <c r="E6" s="142"/>
      <c r="F6" s="142"/>
      <c r="H6" s="7"/>
      <c r="I6" s="7"/>
      <c r="J6" s="7"/>
      <c r="K6" s="8"/>
    </row>
    <row r="7" spans="2:13" ht="15.9" customHeight="1">
      <c r="B7" s="19"/>
      <c r="C7" s="21">
        <v>0</v>
      </c>
      <c r="D7" s="21">
        <v>17374.080000000002</v>
      </c>
      <c r="E7" s="22" t="s">
        <v>22</v>
      </c>
      <c r="F7" s="21">
        <f>+D7*0.205</f>
        <v>3561.6864</v>
      </c>
      <c r="H7" s="7"/>
      <c r="I7" s="7"/>
      <c r="J7" s="7"/>
      <c r="K7" s="8"/>
      <c r="M7" s="9">
        <f>+F7/4</f>
        <v>890.42160000000001</v>
      </c>
    </row>
    <row r="8" spans="2:13" ht="15.9" customHeight="1">
      <c r="B8" s="23"/>
      <c r="C8" s="21">
        <f>+D7</f>
        <v>17374.080000000002</v>
      </c>
      <c r="D8" s="21">
        <v>75024.539999999994</v>
      </c>
      <c r="E8" s="24">
        <v>0.20499999999999999</v>
      </c>
      <c r="F8" s="21">
        <f>+(D8-C8)*E8</f>
        <v>11818.344299999997</v>
      </c>
      <c r="H8" s="12"/>
      <c r="I8" s="7"/>
      <c r="J8" s="7"/>
      <c r="K8" s="8"/>
      <c r="M8" s="9">
        <f>+F11/4</f>
        <v>5103.0486270000001</v>
      </c>
    </row>
    <row r="9" spans="2:13" ht="15.9" customHeight="1">
      <c r="B9" s="19"/>
      <c r="C9" s="21">
        <f>D8</f>
        <v>75024.539999999994</v>
      </c>
      <c r="D9" s="21">
        <v>110562.42</v>
      </c>
      <c r="E9" s="24">
        <v>0.1416</v>
      </c>
      <c r="F9" s="21">
        <f>+(D9-C9)*E9</f>
        <v>5032.1638080000012</v>
      </c>
      <c r="H9" s="7"/>
      <c r="I9" s="7"/>
      <c r="J9" s="7"/>
      <c r="K9" s="8"/>
    </row>
    <row r="10" spans="2:13" ht="15.9" customHeight="1">
      <c r="B10" s="19"/>
      <c r="C10" s="25" t="s">
        <v>12</v>
      </c>
      <c r="D10" s="21">
        <f>D9</f>
        <v>110562.42</v>
      </c>
      <c r="E10" s="24">
        <v>0</v>
      </c>
      <c r="F10" s="21">
        <v>0</v>
      </c>
      <c r="H10" s="12"/>
      <c r="I10" s="7"/>
      <c r="J10" s="7"/>
      <c r="K10" s="8"/>
    </row>
    <row r="11" spans="2:13" ht="15.9" customHeight="1">
      <c r="B11" s="19"/>
      <c r="C11" s="26"/>
      <c r="D11" s="27"/>
      <c r="E11" s="28" t="s">
        <v>13</v>
      </c>
      <c r="F11" s="29">
        <f>SUM(F7:F10)</f>
        <v>20412.194508</v>
      </c>
      <c r="H11" s="7"/>
      <c r="I11" s="7"/>
      <c r="J11" s="7"/>
      <c r="K11" s="8"/>
    </row>
    <row r="12" spans="2:13" ht="15.9" customHeight="1">
      <c r="B12" s="19"/>
      <c r="C12" s="19"/>
      <c r="D12" s="19"/>
      <c r="E12" s="19"/>
      <c r="F12" s="30" t="s">
        <v>42</v>
      </c>
      <c r="H12" s="7"/>
      <c r="I12" s="7"/>
      <c r="J12" s="7"/>
      <c r="K12" s="8"/>
    </row>
    <row r="13" spans="2:13" ht="15.9" customHeight="1">
      <c r="B13" s="19"/>
      <c r="C13" s="19"/>
      <c r="D13" s="19"/>
      <c r="E13" s="19"/>
      <c r="F13" s="30"/>
      <c r="H13" s="7"/>
      <c r="I13" s="7"/>
      <c r="J13" s="7"/>
      <c r="K13" s="8"/>
    </row>
    <row r="14" spans="2:13" ht="15.9" customHeight="1">
      <c r="B14" s="74" t="s">
        <v>100</v>
      </c>
      <c r="C14" s="19"/>
      <c r="D14" s="19"/>
      <c r="E14" s="19"/>
      <c r="F14" s="19"/>
      <c r="H14" s="7"/>
      <c r="I14" s="7"/>
      <c r="J14" s="7"/>
      <c r="K14" s="8"/>
    </row>
    <row r="15" spans="2:13" ht="15.9" customHeight="1">
      <c r="B15" s="19"/>
      <c r="C15" s="142" t="s">
        <v>37</v>
      </c>
      <c r="D15" s="142"/>
      <c r="E15" s="142" t="s">
        <v>38</v>
      </c>
      <c r="F15" s="142" t="s">
        <v>39</v>
      </c>
      <c r="H15" s="7"/>
      <c r="I15" s="7"/>
      <c r="J15" s="7"/>
      <c r="K15" s="8"/>
    </row>
    <row r="16" spans="2:13" ht="15.9" customHeight="1">
      <c r="B16" s="19"/>
      <c r="C16" s="67" t="s">
        <v>40</v>
      </c>
      <c r="D16" s="67" t="s">
        <v>41</v>
      </c>
      <c r="E16" s="142"/>
      <c r="F16" s="142"/>
      <c r="H16" s="7"/>
      <c r="I16" s="7"/>
      <c r="J16" s="7"/>
      <c r="K16" s="8"/>
    </row>
    <row r="17" spans="2:11" ht="15.9" customHeight="1">
      <c r="B17" s="31"/>
      <c r="C17" s="21">
        <v>0</v>
      </c>
      <c r="D17" s="21">
        <v>8972.07</v>
      </c>
      <c r="E17" s="22" t="s">
        <v>22</v>
      </c>
      <c r="F17" s="21">
        <f>+D17*0.205</f>
        <v>1839.2743499999999</v>
      </c>
      <c r="H17" s="7"/>
      <c r="I17" s="7"/>
      <c r="J17" s="7"/>
      <c r="K17" s="8"/>
    </row>
    <row r="18" spans="2:11" ht="15.9" customHeight="1">
      <c r="B18" s="31"/>
      <c r="C18" s="21">
        <f>+D17</f>
        <v>8972.07</v>
      </c>
      <c r="D18" s="21">
        <v>75024.539999999994</v>
      </c>
      <c r="E18" s="24">
        <v>0.20499999999999999</v>
      </c>
      <c r="F18" s="21">
        <f>+(D18-C18)*E18</f>
        <v>13540.75635</v>
      </c>
      <c r="H18" s="7"/>
      <c r="I18" s="7"/>
      <c r="J18" s="7"/>
      <c r="K18" s="8"/>
    </row>
    <row r="19" spans="2:11" ht="15.9" customHeight="1">
      <c r="B19" s="31"/>
      <c r="C19" s="21">
        <f>D18</f>
        <v>75024.539999999994</v>
      </c>
      <c r="D19" s="21">
        <v>110562.42</v>
      </c>
      <c r="E19" s="24">
        <v>0.1416</v>
      </c>
      <c r="F19" s="21">
        <f>+(D19-C19)*E19</f>
        <v>5032.1638080000012</v>
      </c>
      <c r="H19" s="7"/>
      <c r="I19" s="7"/>
      <c r="J19" s="7"/>
      <c r="K19" s="8"/>
    </row>
    <row r="20" spans="2:11" ht="15.9" customHeight="1">
      <c r="B20" s="31"/>
      <c r="C20" s="25" t="s">
        <v>12</v>
      </c>
      <c r="D20" s="21">
        <f>D19</f>
        <v>110562.42</v>
      </c>
      <c r="E20" s="24">
        <v>0</v>
      </c>
      <c r="F20" s="21">
        <v>0</v>
      </c>
      <c r="H20" s="7"/>
      <c r="I20" s="7"/>
      <c r="J20" s="7"/>
      <c r="K20" s="8"/>
    </row>
    <row r="21" spans="2:11" ht="15.9" customHeight="1">
      <c r="B21" s="19"/>
      <c r="C21" s="26"/>
      <c r="D21" s="27"/>
      <c r="E21" s="28" t="s">
        <v>13</v>
      </c>
      <c r="F21" s="29">
        <f>SUM(F17:F20)</f>
        <v>20412.194508</v>
      </c>
      <c r="H21" s="7"/>
      <c r="I21" s="7"/>
      <c r="J21" s="7"/>
      <c r="K21" s="8"/>
    </row>
    <row r="22" spans="2:11" ht="15.9" customHeight="1">
      <c r="B22" s="19"/>
      <c r="C22" s="19"/>
      <c r="D22" s="19"/>
      <c r="E22" s="19"/>
      <c r="F22" s="30" t="s">
        <v>42</v>
      </c>
      <c r="H22" s="7"/>
      <c r="I22" s="7"/>
      <c r="J22" s="7"/>
      <c r="K22" s="8"/>
    </row>
    <row r="23" spans="2:11" ht="15.9" customHeight="1">
      <c r="B23" s="19"/>
      <c r="C23" s="19"/>
      <c r="D23" s="19"/>
      <c r="E23" s="19"/>
      <c r="F23" s="30"/>
      <c r="H23" s="7"/>
      <c r="I23" s="7"/>
      <c r="J23" s="7"/>
      <c r="K23" s="8"/>
    </row>
    <row r="24" spans="2:11" ht="15.9" customHeight="1">
      <c r="B24" s="74" t="s">
        <v>53</v>
      </c>
      <c r="C24" s="19"/>
      <c r="D24" s="19"/>
      <c r="E24" s="19"/>
      <c r="F24" s="123">
        <v>118.52</v>
      </c>
      <c r="H24" s="7"/>
      <c r="I24" s="7"/>
      <c r="J24" s="7"/>
      <c r="K24" s="8"/>
    </row>
    <row r="25" spans="2:11" ht="15.9" customHeight="1">
      <c r="B25" s="19"/>
      <c r="C25" s="19"/>
      <c r="D25" s="19"/>
      <c r="E25" s="19"/>
      <c r="F25" s="19"/>
      <c r="H25" s="7"/>
      <c r="I25" s="7"/>
      <c r="J25" s="7"/>
      <c r="K25" s="8"/>
    </row>
    <row r="26" spans="2:11" ht="15.9" customHeight="1">
      <c r="B26" s="19"/>
      <c r="C26" s="19"/>
      <c r="D26" s="19"/>
      <c r="E26" s="19"/>
      <c r="F26" s="19"/>
      <c r="H26" s="7"/>
      <c r="I26" s="7"/>
      <c r="J26" s="7"/>
      <c r="K26" s="8"/>
    </row>
    <row r="27" spans="2:11" ht="15.9" customHeight="1">
      <c r="B27" s="74" t="s">
        <v>54</v>
      </c>
      <c r="C27" s="19"/>
      <c r="D27" s="19"/>
      <c r="E27" s="19"/>
      <c r="F27" s="19"/>
      <c r="H27" s="7"/>
      <c r="I27" s="7"/>
      <c r="J27" s="7"/>
      <c r="K27" s="8"/>
    </row>
    <row r="28" spans="2:11" ht="15.9" customHeight="1">
      <c r="B28" s="32" t="s">
        <v>104</v>
      </c>
      <c r="C28" s="19"/>
      <c r="D28" s="19"/>
      <c r="E28" s="19"/>
      <c r="F28" s="75">
        <v>0</v>
      </c>
      <c r="H28" s="7"/>
      <c r="I28" s="7"/>
      <c r="J28" s="7"/>
      <c r="K28" s="8"/>
    </row>
    <row r="29" spans="2:11" ht="15.9" customHeight="1">
      <c r="B29" s="15" t="s">
        <v>55</v>
      </c>
      <c r="C29" s="16"/>
      <c r="D29" s="19"/>
      <c r="E29" s="19"/>
      <c r="F29" s="76">
        <v>0</v>
      </c>
      <c r="H29" s="7"/>
      <c r="I29" s="7"/>
      <c r="J29" s="7"/>
      <c r="K29" s="8"/>
    </row>
    <row r="30" spans="2:11" ht="15.9" customHeight="1">
      <c r="B30" s="19"/>
      <c r="C30" s="19"/>
      <c r="D30" s="19"/>
      <c r="E30" s="19"/>
      <c r="F30" s="19"/>
      <c r="H30" s="7"/>
      <c r="I30" s="7"/>
      <c r="J30" s="7"/>
      <c r="K30" s="8"/>
    </row>
    <row r="31" spans="2:11" ht="18.75" customHeight="1">
      <c r="B31" s="33" t="s">
        <v>60</v>
      </c>
      <c r="C31" s="20" t="s">
        <v>43</v>
      </c>
      <c r="D31" s="20" t="s">
        <v>44</v>
      </c>
      <c r="E31" s="20" t="s">
        <v>45</v>
      </c>
      <c r="F31" s="20" t="s">
        <v>46</v>
      </c>
      <c r="H31" s="7"/>
      <c r="I31" s="7"/>
      <c r="J31" s="7"/>
      <c r="K31" s="8"/>
    </row>
    <row r="32" spans="2:11" ht="18.75" customHeight="1">
      <c r="B32" s="34" t="s">
        <v>47</v>
      </c>
      <c r="C32" s="35">
        <v>4</v>
      </c>
      <c r="D32" s="35">
        <v>3</v>
      </c>
      <c r="E32" s="35">
        <v>2</v>
      </c>
      <c r="F32" s="35">
        <v>1</v>
      </c>
      <c r="H32" s="7"/>
      <c r="I32" s="7"/>
      <c r="J32" s="7"/>
      <c r="K32" s="8"/>
    </row>
    <row r="33" spans="1:11" ht="18.75" customHeight="1">
      <c r="B33" s="34" t="s">
        <v>105</v>
      </c>
      <c r="C33" s="36">
        <f>F28</f>
        <v>0</v>
      </c>
      <c r="D33" s="36">
        <f>+F28</f>
        <v>0</v>
      </c>
      <c r="E33" s="36">
        <f>+F28</f>
        <v>0</v>
      </c>
      <c r="F33" s="36">
        <f>+F28</f>
        <v>0</v>
      </c>
      <c r="H33" s="7"/>
      <c r="I33" s="7"/>
      <c r="J33" s="7"/>
      <c r="K33" s="8"/>
    </row>
    <row r="34" spans="1:11" ht="18.75" customHeight="1">
      <c r="B34" s="34" t="s">
        <v>48</v>
      </c>
      <c r="C34" s="36">
        <f>C33*4/C32</f>
        <v>0</v>
      </c>
      <c r="D34" s="36">
        <f>D33*4/D32</f>
        <v>0</v>
      </c>
      <c r="E34" s="36">
        <f>E33*4/E32</f>
        <v>0</v>
      </c>
      <c r="F34" s="36">
        <f>F33*4/F32</f>
        <v>0</v>
      </c>
      <c r="H34" s="7"/>
      <c r="I34" s="7"/>
      <c r="J34" s="7"/>
      <c r="K34" s="8"/>
    </row>
    <row r="35" spans="1:11" ht="18.75" customHeight="1">
      <c r="B35" s="34" t="s">
        <v>49</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1" ht="26.4">
      <c r="B36" s="43" t="s">
        <v>106</v>
      </c>
      <c r="C36" s="44">
        <f>SUM(C37:C40)</f>
        <v>1720.7543499999999</v>
      </c>
      <c r="D36" s="44">
        <f>SUM(D37:D40)</f>
        <v>1260.9357625</v>
      </c>
      <c r="E36" s="44">
        <f>SUM(E37:E40)</f>
        <v>801.11717499999997</v>
      </c>
      <c r="F36" s="44">
        <f t="shared" ref="F36" si="0">SUM(F37:F40)</f>
        <v>341.2985875</v>
      </c>
      <c r="H36" s="7"/>
      <c r="I36" s="7"/>
      <c r="J36" s="7"/>
      <c r="K36" s="8"/>
    </row>
    <row r="37" spans="1:11" ht="14.4">
      <c r="B37" s="39" t="s">
        <v>56</v>
      </c>
      <c r="C37" s="40">
        <f>+C$35/4-$F$24*(1+$F$29)</f>
        <v>341.2985875</v>
      </c>
      <c r="D37" s="41"/>
      <c r="E37" s="41"/>
      <c r="F37" s="41"/>
      <c r="H37" s="7"/>
      <c r="I37" s="7"/>
      <c r="J37" s="7"/>
      <c r="K37" s="8"/>
    </row>
    <row r="38" spans="1:11" ht="14.4">
      <c r="B38" s="39" t="s">
        <v>57</v>
      </c>
      <c r="C38" s="40">
        <f>+C$35/4</f>
        <v>459.81858749999998</v>
      </c>
      <c r="D38" s="40">
        <f>+D$35/4-$F$24*(1+$F$29)</f>
        <v>341.2985875</v>
      </c>
      <c r="E38" s="41"/>
      <c r="F38" s="42"/>
      <c r="H38" s="7"/>
      <c r="I38" s="7"/>
      <c r="J38" s="7"/>
      <c r="K38" s="8"/>
    </row>
    <row r="39" spans="1:11" ht="14.4">
      <c r="B39" s="39" t="s">
        <v>58</v>
      </c>
      <c r="C39" s="40">
        <f t="shared" ref="C39:D40" si="1">+C$35/4</f>
        <v>459.81858749999998</v>
      </c>
      <c r="D39" s="40">
        <f>+D$35/4</f>
        <v>459.81858749999998</v>
      </c>
      <c r="E39" s="40">
        <f>+E$35/4-$F$24*(1+$F$29)</f>
        <v>341.2985875</v>
      </c>
      <c r="F39" s="42"/>
      <c r="H39" s="7"/>
      <c r="I39" s="7"/>
      <c r="J39" s="7"/>
      <c r="K39" s="8"/>
    </row>
    <row r="40" spans="1:11" ht="14.4">
      <c r="B40" s="39" t="s">
        <v>59</v>
      </c>
      <c r="C40" s="40">
        <f t="shared" si="1"/>
        <v>459.81858749999998</v>
      </c>
      <c r="D40" s="40">
        <f t="shared" si="1"/>
        <v>459.81858749999998</v>
      </c>
      <c r="E40" s="40">
        <f>+E$35/4</f>
        <v>459.81858749999998</v>
      </c>
      <c r="F40" s="40">
        <f>+F$35/4-$F$24*(1+$F$29)</f>
        <v>341.2985875</v>
      </c>
      <c r="H40" s="7"/>
      <c r="I40" s="7"/>
      <c r="J40" s="7"/>
      <c r="K40" s="8"/>
    </row>
    <row r="41" spans="1:11" ht="18.75" customHeight="1">
      <c r="B41" s="31"/>
      <c r="C41" s="31"/>
      <c r="D41" s="31"/>
      <c r="E41" s="31"/>
      <c r="F41" s="31"/>
      <c r="G41" s="10"/>
      <c r="H41" s="7"/>
      <c r="I41" s="7"/>
      <c r="J41" s="7"/>
      <c r="K41" s="8"/>
    </row>
    <row r="42" spans="1:11" ht="15.9" customHeight="1">
      <c r="A42" s="7"/>
      <c r="B42" s="37"/>
      <c r="C42" s="37"/>
      <c r="D42" s="37"/>
      <c r="E42" s="37"/>
      <c r="F42" s="37"/>
      <c r="G42" s="7"/>
      <c r="H42" s="7"/>
      <c r="I42" s="7"/>
      <c r="J42" s="7"/>
      <c r="K42" s="8"/>
    </row>
    <row r="43" spans="1:11" ht="15.9" customHeight="1">
      <c r="B43" s="38"/>
      <c r="C43" s="38"/>
      <c r="D43" s="38"/>
      <c r="E43" s="38"/>
      <c r="F43" s="38"/>
      <c r="G43" s="11"/>
    </row>
  </sheetData>
  <sheetProtection algorithmName="SHA-512" hashValue="fm6YlirufJ2+0oIf7GHvw4cD8cc4ivTlwvWY0jPHA8/HdHj3d9RQBJpCq2YFFkzxJQnGJDE4UaNv1YXu+Zt0cw==" saltValue="S8Ev8z/VdxiiBZvs3t4yEw==" spinCount="100000" sheet="1" objects="1" scenarios="1"/>
  <mergeCells count="7">
    <mergeCell ref="B2:F2"/>
    <mergeCell ref="C5:D5"/>
    <mergeCell ref="E5:E6"/>
    <mergeCell ref="F5:F6"/>
    <mergeCell ref="C15:D15"/>
    <mergeCell ref="E15:E16"/>
    <mergeCell ref="F15:F16"/>
  </mergeCells>
  <dataValidations count="2">
    <dataValidation type="decimal" operator="greaterThanOrEqual" allowBlank="1" showInputMessage="1" showErrorMessage="1" error="Geef een positieve waarde in" sqref="F29" xr:uid="{32A19827-BF2C-4686-ACB9-DE0B203E680D}">
      <formula1>0</formula1>
    </dataValidation>
    <dataValidation type="decimal" operator="greaterThanOrEqual" allowBlank="1" showInputMessage="1" showErrorMessage="1" errorTitle="Jaarinkomen" error="U kunt geen negatief jaarinkomen ingeven" sqref="F29" xr:uid="{2AAD2F67-9AE8-46DF-8545-3BF5D11AE52F}">
      <formula1>0</formula1>
    </dataValidation>
  </dataValidations>
  <hyperlinks>
    <hyperlink ref="H2" location="'Home FR B'!A1" tooltip="Home" display="Ç" xr:uid="{B1518BF8-6F8C-41AF-ADB0-C2FEAE710682}"/>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15238-5159-49E4-8DBC-6CB5013FB104}">
  <sheetPr>
    <tabColor theme="0" tint="-4.9989318521683403E-2"/>
  </sheetPr>
  <dimension ref="B2:G53"/>
  <sheetViews>
    <sheetView showGridLines="0" showRowColHeaders="0" zoomScaleNormal="100" workbookViewId="0"/>
  </sheetViews>
  <sheetFormatPr defaultColWidth="9.125" defaultRowHeight="12"/>
  <cols>
    <col min="1" max="1" width="9.125" style="77"/>
    <col min="2" max="2" width="23.75" style="77" bestFit="1" customWidth="1"/>
    <col min="3" max="3" width="34.125" style="77" bestFit="1" customWidth="1"/>
    <col min="4" max="4" width="87.125" style="77" bestFit="1" customWidth="1"/>
    <col min="5" max="5" width="9.125" style="77"/>
    <col min="6" max="6" width="84" style="77" customWidth="1"/>
    <col min="7" max="7" width="68" style="77" customWidth="1"/>
    <col min="8" max="16384" width="9.125" style="77"/>
  </cols>
  <sheetData>
    <row r="2" spans="2:6" ht="30.75" customHeight="1">
      <c r="B2" s="155" t="e" cm="1">
        <f t="array" aca="1" ref="B2" ca="1">CELL("filename")</f>
        <v>#N/A</v>
      </c>
      <c r="C2" s="155"/>
      <c r="D2" s="155"/>
      <c r="E2" s="77">
        <v>126</v>
      </c>
      <c r="F2" s="78" t="e">
        <f ca="1">LEFT(B2,E2)</f>
        <v>#N/A</v>
      </c>
    </row>
    <row r="3" spans="2:6">
      <c r="B3" s="79"/>
      <c r="C3" s="79"/>
      <c r="D3" s="79"/>
    </row>
    <row r="4" spans="2:6" ht="33" customHeight="1">
      <c r="B4" s="80" t="s">
        <v>61</v>
      </c>
      <c r="C4" s="156" t="e">
        <f ca="1">$F$2&amp;"TIQ_"&amp;D16</f>
        <v>#N/A</v>
      </c>
      <c r="D4" s="156"/>
      <c r="E4" s="77" t="e">
        <f ca="1">LEN(C4)</f>
        <v>#N/A</v>
      </c>
    </row>
    <row r="5" spans="2:6" ht="33" customHeight="1">
      <c r="B5" s="81" t="s">
        <v>62</v>
      </c>
      <c r="C5" s="157" t="e">
        <f ca="1">$F$2&amp;"TIQ_"&amp;D25</f>
        <v>#N/A</v>
      </c>
      <c r="D5" s="158"/>
      <c r="E5" s="77" t="e">
        <f ca="1">LEN(C5)</f>
        <v>#N/A</v>
      </c>
    </row>
    <row r="6" spans="2:6" ht="33" customHeight="1">
      <c r="B6" s="82" t="s">
        <v>63</v>
      </c>
      <c r="C6" s="159" t="e">
        <f ca="1">$F$2&amp;"BIC_"&amp;D37</f>
        <v>#N/A</v>
      </c>
      <c r="D6" s="159"/>
      <c r="E6" s="77" t="e">
        <f ca="1">LEN(C6)</f>
        <v>#N/A</v>
      </c>
    </row>
    <row r="7" spans="2:6" ht="33" customHeight="1">
      <c r="B7" s="83" t="s">
        <v>64</v>
      </c>
      <c r="C7" s="160" t="e">
        <f ca="1">$F$2&amp;"BIC_"&amp;D46</f>
        <v>#N/A</v>
      </c>
      <c r="D7" s="160"/>
      <c r="E7" s="77" t="e">
        <f ca="1">LEN(C7)</f>
        <v>#N/A</v>
      </c>
    </row>
    <row r="8" spans="2:6">
      <c r="B8" s="79"/>
      <c r="C8" s="79"/>
      <c r="D8" s="79"/>
    </row>
    <row r="9" spans="2:6">
      <c r="B9" s="84" t="s">
        <v>65</v>
      </c>
      <c r="C9" s="79"/>
      <c r="D9" s="79"/>
    </row>
    <row r="10" spans="2:6">
      <c r="B10" s="85" t="str">
        <f>D35&amp;"-"&amp;D44&amp;"-"&amp;D14&amp;"-"&amp;D23</f>
        <v>241461-241462-422516-422521</v>
      </c>
      <c r="C10" s="79"/>
      <c r="D10" s="79"/>
    </row>
    <row r="11" spans="2:6">
      <c r="B11" s="86"/>
    </row>
    <row r="12" spans="2:6">
      <c r="B12" s="77" t="s">
        <v>66</v>
      </c>
    </row>
    <row r="13" spans="2:6">
      <c r="B13" s="152" t="s">
        <v>67</v>
      </c>
      <c r="C13" s="153"/>
      <c r="D13" s="154"/>
    </row>
    <row r="14" spans="2:6">
      <c r="B14" s="146" t="s">
        <v>68</v>
      </c>
      <c r="C14" s="87" t="s">
        <v>69</v>
      </c>
      <c r="D14" s="88">
        <v>422516</v>
      </c>
    </row>
    <row r="15" spans="2:6">
      <c r="B15" s="147"/>
      <c r="C15" s="87" t="s">
        <v>70</v>
      </c>
      <c r="D15" s="89" t="s">
        <v>85</v>
      </c>
    </row>
    <row r="16" spans="2:6">
      <c r="B16" s="147"/>
      <c r="C16" s="87" t="s">
        <v>71</v>
      </c>
      <c r="D16" s="89" t="s">
        <v>86</v>
      </c>
    </row>
    <row r="17" spans="2:4">
      <c r="B17" s="147"/>
      <c r="C17" s="87" t="s">
        <v>72</v>
      </c>
      <c r="D17" s="90" t="s">
        <v>80</v>
      </c>
    </row>
    <row r="18" spans="2:4">
      <c r="B18" s="147"/>
      <c r="C18" s="90" t="s">
        <v>73</v>
      </c>
      <c r="D18" s="90" t="s">
        <v>81</v>
      </c>
    </row>
    <row r="19" spans="2:4">
      <c r="B19" s="147"/>
      <c r="C19" s="87" t="s">
        <v>74</v>
      </c>
      <c r="D19" s="90" t="s">
        <v>81</v>
      </c>
    </row>
    <row r="20" spans="2:4">
      <c r="B20" s="147"/>
      <c r="C20" s="87" t="s">
        <v>75</v>
      </c>
      <c r="D20" s="124" t="s">
        <v>107</v>
      </c>
    </row>
    <row r="21" spans="2:4">
      <c r="B21" s="147"/>
      <c r="C21" s="87" t="s">
        <v>76</v>
      </c>
      <c r="D21" s="90" t="s">
        <v>81</v>
      </c>
    </row>
    <row r="22" spans="2:4">
      <c r="B22" s="148"/>
      <c r="C22" s="87" t="s">
        <v>77</v>
      </c>
      <c r="D22" s="90" t="s">
        <v>82</v>
      </c>
    </row>
    <row r="23" spans="2:4">
      <c r="B23" s="146" t="s">
        <v>78</v>
      </c>
      <c r="C23" s="87" t="s">
        <v>69</v>
      </c>
      <c r="D23" s="88">
        <v>422521</v>
      </c>
    </row>
    <row r="24" spans="2:4">
      <c r="B24" s="147"/>
      <c r="C24" s="87" t="s">
        <v>70</v>
      </c>
      <c r="D24" s="89" t="s">
        <v>83</v>
      </c>
    </row>
    <row r="25" spans="2:4">
      <c r="B25" s="147"/>
      <c r="C25" s="87" t="s">
        <v>71</v>
      </c>
      <c r="D25" s="89" t="s">
        <v>84</v>
      </c>
    </row>
    <row r="26" spans="2:4">
      <c r="B26" s="147"/>
      <c r="C26" s="87" t="s">
        <v>72</v>
      </c>
      <c r="D26" s="90" t="s">
        <v>80</v>
      </c>
    </row>
    <row r="27" spans="2:4">
      <c r="B27" s="147"/>
      <c r="C27" s="90" t="s">
        <v>73</v>
      </c>
      <c r="D27" s="90" t="s">
        <v>81</v>
      </c>
    </row>
    <row r="28" spans="2:4">
      <c r="B28" s="147"/>
      <c r="C28" s="87" t="s">
        <v>74</v>
      </c>
      <c r="D28" s="90" t="s">
        <v>81</v>
      </c>
    </row>
    <row r="29" spans="2:4">
      <c r="B29" s="147"/>
      <c r="C29" s="87" t="s">
        <v>75</v>
      </c>
      <c r="D29" s="124" t="s">
        <v>107</v>
      </c>
    </row>
    <row r="30" spans="2:4">
      <c r="B30" s="147"/>
      <c r="C30" s="87" t="s">
        <v>76</v>
      </c>
      <c r="D30" s="90" t="s">
        <v>81</v>
      </c>
    </row>
    <row r="31" spans="2:4">
      <c r="B31" s="148"/>
      <c r="C31" s="87" t="s">
        <v>77</v>
      </c>
      <c r="D31" s="90" t="s">
        <v>82</v>
      </c>
    </row>
    <row r="33" spans="2:7">
      <c r="B33" s="77" t="s">
        <v>79</v>
      </c>
    </row>
    <row r="34" spans="2:7">
      <c r="B34" s="149" t="s">
        <v>67</v>
      </c>
      <c r="C34" s="150"/>
      <c r="D34" s="151"/>
    </row>
    <row r="35" spans="2:7">
      <c r="B35" s="146" t="s">
        <v>68</v>
      </c>
      <c r="C35" s="87" t="s">
        <v>69</v>
      </c>
      <c r="D35" s="88">
        <v>241461</v>
      </c>
    </row>
    <row r="36" spans="2:7">
      <c r="B36" s="147"/>
      <c r="C36" s="87" t="s">
        <v>70</v>
      </c>
      <c r="D36" s="89" t="s">
        <v>85</v>
      </c>
    </row>
    <row r="37" spans="2:7">
      <c r="B37" s="147"/>
      <c r="C37" s="87" t="s">
        <v>71</v>
      </c>
      <c r="D37" s="89" t="s">
        <v>86</v>
      </c>
    </row>
    <row r="38" spans="2:7">
      <c r="B38" s="147"/>
      <c r="C38" s="87" t="s">
        <v>72</v>
      </c>
      <c r="D38" s="90" t="s">
        <v>80</v>
      </c>
    </row>
    <row r="39" spans="2:7">
      <c r="B39" s="147"/>
      <c r="C39" s="90" t="s">
        <v>73</v>
      </c>
      <c r="D39" s="90" t="s">
        <v>81</v>
      </c>
      <c r="G39" s="91"/>
    </row>
    <row r="40" spans="2:7">
      <c r="B40" s="147"/>
      <c r="C40" s="87" t="s">
        <v>74</v>
      </c>
      <c r="D40" s="90" t="s">
        <v>81</v>
      </c>
    </row>
    <row r="41" spans="2:7">
      <c r="B41" s="147"/>
      <c r="C41" s="87" t="s">
        <v>75</v>
      </c>
      <c r="D41" s="124" t="s">
        <v>107</v>
      </c>
    </row>
    <row r="42" spans="2:7">
      <c r="B42" s="147"/>
      <c r="C42" s="87" t="s">
        <v>76</v>
      </c>
      <c r="D42" s="90" t="s">
        <v>81</v>
      </c>
    </row>
    <row r="43" spans="2:7">
      <c r="B43" s="148"/>
      <c r="C43" s="87" t="s">
        <v>77</v>
      </c>
      <c r="D43" s="90" t="s">
        <v>82</v>
      </c>
    </row>
    <row r="44" spans="2:7">
      <c r="B44" s="146" t="s">
        <v>78</v>
      </c>
      <c r="C44" s="87" t="s">
        <v>69</v>
      </c>
      <c r="D44" s="88">
        <v>241462</v>
      </c>
      <c r="F44" s="91"/>
    </row>
    <row r="45" spans="2:7">
      <c r="B45" s="147"/>
      <c r="C45" s="87" t="s">
        <v>70</v>
      </c>
      <c r="D45" s="89" t="s">
        <v>83</v>
      </c>
    </row>
    <row r="46" spans="2:7">
      <c r="B46" s="147"/>
      <c r="C46" s="87" t="s">
        <v>71</v>
      </c>
      <c r="D46" s="89" t="s">
        <v>84</v>
      </c>
    </row>
    <row r="47" spans="2:7">
      <c r="B47" s="147"/>
      <c r="C47" s="87" t="s">
        <v>72</v>
      </c>
      <c r="D47" s="90" t="s">
        <v>80</v>
      </c>
    </row>
    <row r="48" spans="2:7">
      <c r="B48" s="147"/>
      <c r="C48" s="90" t="s">
        <v>73</v>
      </c>
      <c r="D48" s="90" t="s">
        <v>81</v>
      </c>
    </row>
    <row r="49" spans="2:4">
      <c r="B49" s="147"/>
      <c r="C49" s="87" t="s">
        <v>74</v>
      </c>
      <c r="D49" s="90" t="s">
        <v>81</v>
      </c>
    </row>
    <row r="50" spans="2:4">
      <c r="B50" s="147"/>
      <c r="C50" s="87" t="s">
        <v>75</v>
      </c>
      <c r="D50" s="124" t="s">
        <v>107</v>
      </c>
    </row>
    <row r="51" spans="2:4">
      <c r="B51" s="147"/>
      <c r="C51" s="87" t="s">
        <v>76</v>
      </c>
      <c r="D51" s="90" t="s">
        <v>81</v>
      </c>
    </row>
    <row r="52" spans="2:4">
      <c r="B52" s="148"/>
      <c r="C52" s="87" t="s">
        <v>77</v>
      </c>
      <c r="D52" s="90" t="s">
        <v>82</v>
      </c>
    </row>
    <row r="53" spans="2:4">
      <c r="B53" s="92"/>
      <c r="C53" s="93"/>
      <c r="D53" s="94"/>
    </row>
  </sheetData>
  <sheetProtection algorithmName="SHA-512" hashValue="dO1OpfXNI53LB+u2yR2aObXWLk+tTK39XLLqGNSALNsH7Nhmbiv2VjPG82p4YBe17iIbkInMOBOE8ICB4qDbuw==" saltValue="DfHREYrNGMYL1HYhSnLEnQ=="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55CCA0E5-8E33-4683-B1FD-8972FE056FF6}"/>
    <hyperlink ref="C6" r:id="rId2" display="https://els1.sharepoint.com/teams/ToolsSolutions/Documents partages/Ber_Phil/aUpdate Tools/Updates 2023/01.2023/07 VAA auto - forfait beroepskosten of bewezen beroepskosten/BASIC/VAA auto_ beroepskosten of bewezen beroepskosten.xlsx" xr:uid="{53FE94C3-1845-4524-8CF0-2DEA984AB6CF}"/>
  </hyperlinks>
  <pageMargins left="0.7" right="0.7" top="0.75" bottom="0.75" header="0.3" footer="0.3"/>
  <pageSetup paperSize="9" orientation="portrait" r:id="rId3"/>
  <headerFooter>
    <oddHeader>&amp;C&amp;Z&amp;F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Props1.xml><?xml version="1.0" encoding="utf-8"?>
<ds:datastoreItem xmlns:ds="http://schemas.openxmlformats.org/officeDocument/2006/customXml" ds:itemID="{C9E955EA-C6FF-42D0-BC25-642D5665B594}">
  <ds:schemaRefs>
    <ds:schemaRef ds:uri="http://schemas.microsoft.com/sharepoint/v3/contenttype/forms"/>
  </ds:schemaRefs>
</ds:datastoreItem>
</file>

<file path=customXml/itemProps2.xml><?xml version="1.0" encoding="utf-8"?>
<ds:datastoreItem xmlns:ds="http://schemas.openxmlformats.org/officeDocument/2006/customXml" ds:itemID="{2F2B7C13-44C8-4079-9C9D-371E051DAA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CF5680-CA08-4A3D-B288-4E2D69744993}">
  <ds:schemaRefs>
    <ds:schemaRef ds:uri="9f1a52dd-c97f-4abb-8a98-4088ff99792c"/>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c1100eb2-400f-4abd-90be-61dbc9e47e5b"/>
    <ds:schemaRef ds:uri="http://www.w3.org/XML/1998/namespace"/>
    <ds:schemaRef ds:uri="http://purl.org/dc/dcmitype/"/>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Home</vt:lpstr>
      <vt:lpstr>1</vt:lpstr>
      <vt:lpstr>Home FR</vt:lpstr>
      <vt:lpstr>1 FR</vt:lpstr>
      <vt:lpstr>Home B</vt:lpstr>
      <vt:lpstr>1 B</vt:lpstr>
      <vt:lpstr>Home FR B</vt:lpstr>
      <vt:lpstr>1 FR B</vt:lpstr>
      <vt:lpstr>EDISEC</vt:lpstr>
      <vt:lpstr>DTM</vt:lpstr>
      <vt:lpstr>'1'!Print_Area</vt:lpstr>
      <vt:lpstr>'1 B'!Print_Area</vt:lpstr>
      <vt:lpstr>'1 FR'!Print_Area</vt:lpstr>
      <vt:lpstr>'1 FR B'!Print_Area</vt:lpstr>
      <vt:lpstr>Home!Print_Area</vt:lpstr>
      <vt:lpstr>'Home B'!Print_Area</vt:lpstr>
      <vt:lpstr>'Home FR'!Print_Area</vt:lpstr>
      <vt:lpstr>'Home FR B'!Print_Area</vt:lpstr>
      <vt:lpstr>'1'!Print_Titles</vt:lpstr>
      <vt:lpstr>'1 B'!Print_Titles</vt:lpstr>
      <vt:lpstr>'1 FR'!Print_Titles</vt:lpstr>
      <vt:lpstr>'1 FR B'!Print_Titles</vt:lpstr>
    </vt:vector>
  </TitlesOfParts>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241461-241462-422516-422521</cp:keywords>
  <cp:lastModifiedBy>Florence GOFFINET</cp:lastModifiedBy>
  <cp:lastPrinted>2022-01-14T12:59:55Z</cp:lastPrinted>
  <dcterms:created xsi:type="dcterms:W3CDTF">2009-01-23T15:33:05Z</dcterms:created>
  <dcterms:modified xsi:type="dcterms:W3CDTF">2026-04-24T08:29:39Z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